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4265" tabRatio="745" activeTab="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s>
  <definedNames>
    <definedName name="_xlnm.Print_Area" localSheetId="38">'13b'!$A$1:$E$13</definedName>
  </definedNames>
  <calcPr calcId="145621"/>
</workbook>
</file>

<file path=xl/calcChain.xml><?xml version="1.0" encoding="utf-8"?>
<calcChain xmlns="http://schemas.openxmlformats.org/spreadsheetml/2006/main">
  <c r="B2" i="97" l="1"/>
  <c r="C2" i="97"/>
  <c r="D2" i="97"/>
  <c r="E2" i="97"/>
  <c r="F2" i="97"/>
  <c r="B5" i="97"/>
  <c r="C5" i="97"/>
  <c r="D5" i="97"/>
  <c r="E5" i="97"/>
  <c r="F5" i="97"/>
  <c r="B8" i="97"/>
  <c r="C8" i="97"/>
  <c r="D8" i="97"/>
  <c r="E8" i="97"/>
  <c r="F8" i="97"/>
  <c r="B20" i="97"/>
  <c r="C20" i="97"/>
  <c r="D20" i="97"/>
  <c r="E20" i="97"/>
  <c r="F20" i="97"/>
  <c r="F8" i="96" l="1"/>
  <c r="F20" i="96" s="1"/>
  <c r="E8" i="96"/>
  <c r="E20" i="96" s="1"/>
  <c r="D8" i="96"/>
  <c r="D20" i="96" s="1"/>
  <c r="C8" i="96"/>
  <c r="C20" i="96" s="1"/>
  <c r="B8" i="96"/>
  <c r="B20" i="96" s="1"/>
  <c r="F5" i="96"/>
  <c r="E5" i="96"/>
  <c r="D5" i="96"/>
  <c r="C5" i="96"/>
  <c r="B5" i="96"/>
  <c r="F2" i="96"/>
  <c r="E2" i="96"/>
  <c r="D2" i="96"/>
  <c r="C2" i="96"/>
  <c r="B2" i="96"/>
  <c r="B2" i="95" l="1"/>
  <c r="C2" i="95"/>
  <c r="D2" i="95"/>
  <c r="E2" i="95"/>
  <c r="F2" i="95"/>
  <c r="B5" i="95"/>
  <c r="C5" i="95"/>
  <c r="D5" i="95"/>
  <c r="E5" i="95"/>
  <c r="F5" i="95"/>
  <c r="B8" i="95"/>
  <c r="C8" i="95"/>
  <c r="C20" i="95" s="1"/>
  <c r="D8" i="95"/>
  <c r="E8" i="95"/>
  <c r="E20" i="95" s="1"/>
  <c r="F8" i="95"/>
  <c r="B20" i="95"/>
  <c r="D20" i="95"/>
  <c r="F20" i="95"/>
  <c r="F8" i="94" l="1"/>
  <c r="F20" i="94" s="1"/>
  <c r="E8" i="94"/>
  <c r="D8" i="94"/>
  <c r="D20" i="94" s="1"/>
  <c r="C8" i="94"/>
  <c r="B8" i="94"/>
  <c r="B20" i="94" s="1"/>
  <c r="F5" i="94"/>
  <c r="E5" i="94"/>
  <c r="E20" i="94" s="1"/>
  <c r="D5" i="94"/>
  <c r="C5" i="94"/>
  <c r="C20" i="94" s="1"/>
  <c r="B5" i="94"/>
  <c r="F2" i="94"/>
  <c r="E2" i="94"/>
  <c r="D2" i="94"/>
  <c r="C2" i="94"/>
  <c r="B2" i="94"/>
  <c r="F8" i="93" l="1"/>
  <c r="F20" i="93" s="1"/>
  <c r="E8" i="93"/>
  <c r="E20" i="93" s="1"/>
  <c r="D8" i="93"/>
  <c r="D20" i="93" s="1"/>
  <c r="C8" i="93"/>
  <c r="C20" i="93" s="1"/>
  <c r="B8" i="93"/>
  <c r="B20" i="93" s="1"/>
  <c r="F5" i="93"/>
  <c r="E5" i="93"/>
  <c r="D5" i="93"/>
  <c r="C5" i="93"/>
  <c r="B5" i="93"/>
  <c r="F2" i="93"/>
  <c r="E2" i="93"/>
  <c r="D2" i="93"/>
  <c r="C2" i="93"/>
  <c r="B2" i="93"/>
  <c r="F17" i="92" l="1"/>
  <c r="E17" i="92"/>
  <c r="D17" i="92"/>
  <c r="F14" i="92"/>
  <c r="E14" i="92"/>
  <c r="D14" i="92"/>
  <c r="F11" i="92"/>
  <c r="E11" i="92"/>
  <c r="D11" i="92"/>
  <c r="F8" i="92"/>
  <c r="F20" i="92" s="1"/>
  <c r="E8" i="92"/>
  <c r="E20" i="92" s="1"/>
  <c r="D8" i="92"/>
  <c r="D20" i="92" s="1"/>
  <c r="B8" i="92"/>
  <c r="F5" i="92"/>
  <c r="E5" i="92"/>
  <c r="D5" i="92"/>
  <c r="C5" i="92"/>
  <c r="C20" i="92" s="1"/>
  <c r="B5" i="92"/>
  <c r="B20" i="92" s="1"/>
  <c r="F2" i="92"/>
  <c r="E2" i="92"/>
  <c r="D2" i="92"/>
  <c r="C2" i="92"/>
  <c r="B2" i="92"/>
  <c r="F2" i="91" l="1"/>
  <c r="F8" i="91" s="1"/>
  <c r="E2" i="91"/>
  <c r="E8" i="91" s="1"/>
  <c r="D2" i="91"/>
  <c r="D8" i="91" s="1"/>
  <c r="C2" i="91"/>
  <c r="C8" i="91" s="1"/>
  <c r="B2" i="91"/>
  <c r="B8" i="91" s="1"/>
  <c r="F2" i="90" l="1"/>
  <c r="F8" i="90" s="1"/>
  <c r="E2" i="90"/>
  <c r="E8" i="90" s="1"/>
  <c r="D2" i="90"/>
  <c r="D8" i="90" s="1"/>
  <c r="C2" i="90"/>
  <c r="C8" i="90" s="1"/>
  <c r="B2" i="90"/>
  <c r="B8" i="90" s="1"/>
  <c r="F2" i="89" l="1"/>
  <c r="F8" i="89" s="1"/>
  <c r="E2" i="89"/>
  <c r="E8" i="89" s="1"/>
  <c r="D2" i="89"/>
  <c r="D8" i="89" s="1"/>
  <c r="C2" i="89"/>
  <c r="C8" i="89" s="1"/>
  <c r="B2" i="89"/>
  <c r="B8" i="89" s="1"/>
  <c r="G4" i="87" l="1"/>
  <c r="G9" i="87" s="1"/>
  <c r="F4" i="87"/>
  <c r="F9" i="87" s="1"/>
  <c r="E4" i="87"/>
  <c r="E9" i="87" s="1"/>
  <c r="D4" i="87"/>
  <c r="D9" i="87" s="1"/>
  <c r="C4" i="87"/>
  <c r="C9" i="87" s="1"/>
  <c r="B4" i="87"/>
  <c r="B9" i="87" s="1"/>
  <c r="E4" i="86"/>
  <c r="E10" i="86" s="1"/>
  <c r="D4" i="86"/>
  <c r="D10" i="86" s="1"/>
  <c r="C4" i="86"/>
  <c r="C10" i="86" s="1"/>
  <c r="B4" i="86"/>
  <c r="B10" i="86" s="1"/>
  <c r="E10" i="85"/>
  <c r="E9" i="85"/>
  <c r="E8" i="85"/>
  <c r="E7" i="85"/>
  <c r="E6" i="85"/>
  <c r="D5" i="85"/>
  <c r="C5" i="85"/>
  <c r="C11" i="85" s="1"/>
  <c r="B5" i="85"/>
  <c r="B11" i="85" s="1"/>
  <c r="E4" i="85"/>
  <c r="E3" i="85"/>
  <c r="D2" i="85"/>
  <c r="D11" i="85" s="1"/>
  <c r="C2" i="85"/>
  <c r="B2" i="85"/>
  <c r="E2" i="85" s="1"/>
  <c r="D11" i="84"/>
  <c r="D10" i="84"/>
  <c r="D9" i="84"/>
  <c r="C8" i="84"/>
  <c r="D8" i="84" s="1"/>
  <c r="D7" i="84"/>
  <c r="D6" i="84"/>
  <c r="D5" i="84"/>
  <c r="D4" i="84"/>
  <c r="C3" i="84"/>
  <c r="C12" i="84" s="1"/>
  <c r="B3" i="84"/>
  <c r="B12" i="84" s="1"/>
  <c r="D2" i="84"/>
  <c r="D3" i="84" l="1"/>
  <c r="D12" i="84" s="1"/>
  <c r="E5" i="85"/>
  <c r="E11" i="85" s="1"/>
  <c r="G6" i="82" l="1"/>
  <c r="F6" i="82"/>
  <c r="E6" i="82"/>
  <c r="D6" i="82"/>
  <c r="C6" i="82"/>
  <c r="B6" i="82"/>
  <c r="E2" i="82"/>
  <c r="E6" i="81"/>
  <c r="D6" i="81"/>
  <c r="C6" i="81"/>
  <c r="B6" i="81"/>
  <c r="E2" i="81"/>
  <c r="E15" i="80"/>
  <c r="E14" i="80"/>
  <c r="E13" i="80"/>
  <c r="D12" i="80"/>
  <c r="C12" i="80"/>
  <c r="B12" i="80"/>
  <c r="E12" i="80" s="1"/>
  <c r="E11" i="80"/>
  <c r="E10" i="80"/>
  <c r="E9" i="80"/>
  <c r="E8" i="80"/>
  <c r="E7" i="80"/>
  <c r="D7" i="80"/>
  <c r="C7" i="80"/>
  <c r="B7" i="80"/>
  <c r="E6" i="80"/>
  <c r="E5" i="80"/>
  <c r="E4" i="80"/>
  <c r="E3" i="80"/>
  <c r="E2" i="80"/>
  <c r="D2" i="80"/>
  <c r="D16" i="80" s="1"/>
  <c r="C2" i="80"/>
  <c r="C16" i="80" s="1"/>
  <c r="B2" i="80"/>
  <c r="B16" i="80" s="1"/>
  <c r="D15" i="79"/>
  <c r="D14" i="79"/>
  <c r="D13" i="79"/>
  <c r="D12" i="79"/>
  <c r="C12" i="79"/>
  <c r="C16" i="79" s="1"/>
  <c r="B12" i="79"/>
  <c r="B16" i="79" s="1"/>
  <c r="D11" i="79"/>
  <c r="D10" i="79"/>
  <c r="D9" i="79"/>
  <c r="D8" i="79"/>
  <c r="D7" i="79"/>
  <c r="C7" i="79"/>
  <c r="B7" i="79"/>
  <c r="D6" i="79"/>
  <c r="D5" i="79"/>
  <c r="D4" i="79"/>
  <c r="D3" i="79"/>
  <c r="D2" i="79"/>
  <c r="D16" i="79" s="1"/>
  <c r="C2" i="79"/>
  <c r="B2" i="79"/>
  <c r="E16" i="80" l="1"/>
  <c r="G7" i="77" l="1"/>
  <c r="F7" i="77"/>
  <c r="E7" i="77"/>
  <c r="D7" i="77"/>
  <c r="C7" i="77"/>
  <c r="B7" i="77"/>
  <c r="G3" i="77"/>
  <c r="G13" i="77" s="1"/>
  <c r="F3" i="77"/>
  <c r="F13" i="77" s="1"/>
  <c r="E3" i="77"/>
  <c r="E13" i="77" s="1"/>
  <c r="D3" i="77"/>
  <c r="D13" i="77" s="1"/>
  <c r="C3" i="77"/>
  <c r="C13" i="77" s="1"/>
  <c r="B3" i="77"/>
  <c r="B13" i="77" s="1"/>
  <c r="E11" i="76"/>
  <c r="D11" i="76"/>
  <c r="C11" i="76"/>
  <c r="B11" i="76"/>
  <c r="E6" i="76"/>
  <c r="D6" i="76"/>
  <c r="C6" i="76"/>
  <c r="B6" i="76"/>
  <c r="E3" i="76"/>
  <c r="E14" i="76" s="1"/>
  <c r="D3" i="76"/>
  <c r="D14" i="76" s="1"/>
  <c r="C3" i="76"/>
  <c r="C14" i="76" s="1"/>
  <c r="B3" i="76"/>
  <c r="B14" i="76" s="1"/>
  <c r="E11" i="75"/>
  <c r="E10" i="75"/>
  <c r="E9" i="75"/>
  <c r="E8" i="75"/>
  <c r="E7" i="75"/>
  <c r="E6" i="75" s="1"/>
  <c r="D6" i="75"/>
  <c r="C6" i="75"/>
  <c r="B6" i="75"/>
  <c r="E5" i="75"/>
  <c r="E4" i="75"/>
  <c r="E3" i="75"/>
  <c r="E2" i="75"/>
  <c r="E12" i="75" s="1"/>
  <c r="D2" i="75"/>
  <c r="D12" i="75" s="1"/>
  <c r="C2" i="75"/>
  <c r="C12" i="75" s="1"/>
  <c r="B2" i="75"/>
  <c r="B12" i="75" s="1"/>
  <c r="D15" i="74"/>
  <c r="D14" i="74"/>
  <c r="D13" i="74"/>
  <c r="D12" i="74"/>
  <c r="C12" i="74"/>
  <c r="D11" i="74"/>
  <c r="D10" i="74"/>
  <c r="D9" i="74"/>
  <c r="D8" i="74"/>
  <c r="D7" i="74"/>
  <c r="C7" i="74"/>
  <c r="B7" i="74"/>
  <c r="B16" i="74" s="1"/>
  <c r="D6" i="74"/>
  <c r="D5" i="74"/>
  <c r="D4" i="74"/>
  <c r="D3" i="74"/>
  <c r="D2" i="74" s="1"/>
  <c r="D16" i="74" s="1"/>
  <c r="C2" i="74"/>
  <c r="C16" i="74" s="1"/>
  <c r="E6" i="72" l="1"/>
  <c r="D6" i="72"/>
  <c r="C6" i="72"/>
  <c r="J2" i="71"/>
  <c r="H2" i="70"/>
  <c r="C5" i="69"/>
  <c r="D4" i="69"/>
  <c r="D3" i="69"/>
  <c r="D2" i="69"/>
  <c r="D5" i="69" s="1"/>
  <c r="E5" i="67"/>
  <c r="D5" i="67"/>
  <c r="C5" i="67"/>
  <c r="B5" i="67"/>
  <c r="I5" i="66"/>
  <c r="H5" i="66"/>
  <c r="G5" i="66"/>
  <c r="F5" i="66"/>
  <c r="E5" i="66"/>
  <c r="D5" i="66"/>
  <c r="C5" i="66"/>
  <c r="B5" i="66"/>
  <c r="J4" i="66"/>
  <c r="J3" i="66"/>
  <c r="J5" i="66" s="1"/>
  <c r="J2" i="66"/>
  <c r="G4" i="65"/>
  <c r="F4" i="65"/>
  <c r="E4" i="65"/>
  <c r="D4" i="65"/>
  <c r="C4" i="65"/>
  <c r="B4" i="65"/>
  <c r="I3" i="65"/>
  <c r="H3" i="65"/>
  <c r="H4" i="65" s="1"/>
  <c r="H2" i="65"/>
  <c r="C6" i="64"/>
  <c r="B6" i="64"/>
  <c r="D5" i="64"/>
  <c r="D4" i="64"/>
  <c r="D3" i="64"/>
  <c r="D2" i="64"/>
  <c r="D6" i="64" s="1"/>
  <c r="E6" i="62" l="1"/>
  <c r="D6" i="62"/>
  <c r="C6" i="62"/>
  <c r="I5" i="61"/>
  <c r="H5" i="61"/>
  <c r="G5" i="61"/>
  <c r="F5" i="61"/>
  <c r="E5" i="61"/>
  <c r="D5" i="61"/>
  <c r="C5" i="61"/>
  <c r="B5" i="61"/>
  <c r="J4" i="61"/>
  <c r="J3" i="61"/>
  <c r="J2" i="61"/>
  <c r="J5" i="61" s="1"/>
  <c r="I5" i="60"/>
  <c r="G5" i="60"/>
  <c r="F5" i="60"/>
  <c r="E5" i="60"/>
  <c r="D5" i="60"/>
  <c r="C5" i="60"/>
  <c r="B5" i="60"/>
  <c r="H4" i="60"/>
  <c r="H3" i="60"/>
  <c r="H2" i="60"/>
  <c r="H5" i="60" s="1"/>
  <c r="C5" i="59"/>
  <c r="D4" i="59"/>
  <c r="D3" i="59"/>
  <c r="D2" i="59"/>
  <c r="D5" i="59" s="1"/>
  <c r="E5" i="57"/>
  <c r="D5" i="57"/>
  <c r="C5" i="57"/>
  <c r="B5" i="57"/>
  <c r="I12" i="56"/>
  <c r="H12" i="56"/>
  <c r="G12" i="56"/>
  <c r="F12" i="56"/>
  <c r="E12" i="56"/>
  <c r="D12" i="56"/>
  <c r="C12" i="56"/>
  <c r="B12" i="56"/>
  <c r="J11" i="56"/>
  <c r="J10" i="56"/>
  <c r="J9" i="56"/>
  <c r="J8" i="56"/>
  <c r="J7" i="56"/>
  <c r="J6" i="56"/>
  <c r="J5" i="56"/>
  <c r="J4" i="56"/>
  <c r="J3" i="56"/>
  <c r="J2" i="56"/>
  <c r="J12" i="56" s="1"/>
  <c r="I12" i="55"/>
  <c r="G12" i="55"/>
  <c r="F12" i="55"/>
  <c r="E12" i="55"/>
  <c r="D12" i="55"/>
  <c r="C12" i="55"/>
  <c r="B12" i="55"/>
  <c r="H11" i="55"/>
  <c r="H10" i="55"/>
  <c r="H9" i="55"/>
  <c r="H8" i="55"/>
  <c r="H7" i="55"/>
  <c r="H6" i="55"/>
  <c r="H5" i="55"/>
  <c r="H4" i="55"/>
  <c r="H3" i="55"/>
  <c r="H2" i="55"/>
  <c r="H12" i="55" s="1"/>
  <c r="C12" i="54"/>
  <c r="B12" i="54"/>
  <c r="D11" i="54"/>
  <c r="D10" i="54"/>
  <c r="D9" i="54"/>
  <c r="D8" i="54"/>
  <c r="D7" i="54"/>
  <c r="D5" i="54"/>
  <c r="D4" i="54"/>
  <c r="D3" i="54"/>
  <c r="D2" i="54"/>
  <c r="D12" i="54" s="1"/>
  <c r="E6" i="52" l="1"/>
  <c r="D6" i="52"/>
  <c r="C6" i="52"/>
  <c r="G5" i="51"/>
  <c r="F5" i="51"/>
  <c r="E5" i="51"/>
  <c r="D5" i="51"/>
  <c r="C5" i="51"/>
  <c r="B5" i="51"/>
  <c r="H4" i="51"/>
  <c r="H3" i="51"/>
  <c r="H2" i="51"/>
  <c r="H5" i="51" s="1"/>
  <c r="I5" i="50"/>
  <c r="G5" i="50"/>
  <c r="F5" i="50"/>
  <c r="E5" i="50"/>
  <c r="D5" i="50"/>
  <c r="C5" i="50"/>
  <c r="B5" i="50"/>
  <c r="H4" i="50"/>
  <c r="H3" i="50"/>
  <c r="H5" i="50" s="1"/>
  <c r="H2" i="50"/>
  <c r="C5" i="49"/>
  <c r="D4" i="49"/>
  <c r="D3" i="49"/>
  <c r="D2" i="49"/>
  <c r="D5" i="49" s="1"/>
  <c r="E7" i="47"/>
  <c r="D7" i="47"/>
  <c r="C7" i="47"/>
  <c r="B7" i="47"/>
  <c r="I8" i="46"/>
  <c r="H8" i="46"/>
  <c r="G8" i="46"/>
  <c r="F8" i="46"/>
  <c r="E8" i="46"/>
  <c r="D8" i="46"/>
  <c r="C8" i="46"/>
  <c r="B8" i="46"/>
  <c r="J7" i="46"/>
  <c r="J6" i="46"/>
  <c r="J5" i="46"/>
  <c r="J4" i="46"/>
  <c r="J3" i="46"/>
  <c r="J2" i="46"/>
  <c r="J8" i="46" s="1"/>
  <c r="I8" i="45"/>
  <c r="G8" i="45"/>
  <c r="F8" i="45"/>
  <c r="E8" i="45"/>
  <c r="D8" i="45"/>
  <c r="C8" i="45"/>
  <c r="B8" i="45"/>
  <c r="H7" i="45"/>
  <c r="H6" i="45"/>
  <c r="H5" i="45"/>
  <c r="H4" i="45"/>
  <c r="H3" i="45"/>
  <c r="H2" i="45"/>
  <c r="H8" i="45" s="1"/>
  <c r="D7" i="44"/>
  <c r="C7" i="44"/>
  <c r="B7" i="44"/>
  <c r="D6" i="44"/>
  <c r="D5" i="44"/>
  <c r="D4" i="44"/>
  <c r="D3" i="44"/>
  <c r="D2" i="44"/>
</calcChain>
</file>

<file path=xl/sharedStrings.xml><?xml version="1.0" encoding="utf-8"?>
<sst xmlns="http://schemas.openxmlformats.org/spreadsheetml/2006/main" count="1259" uniqueCount="215">
  <si>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</si>
  <si>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</si>
  <si>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</si>
  <si>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</si>
  <si>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</si>
  <si>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</si>
  <si>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</si>
  <si>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</si>
  <si>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</si>
  <si>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</si>
  <si>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</si>
  <si>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</si>
  <si>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</si>
  <si>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</si>
  <si>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</si>
  <si>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</si>
  <si>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</si>
  <si>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</si>
  <si>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</si>
  <si>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</si>
  <si>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</si>
  <si>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</si>
  <si>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</si>
  <si>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</si>
  <si>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</si>
  <si>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</si>
  <si>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</si>
  <si>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</si>
  <si>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</si>
  <si>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</si>
  <si>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</si>
  <si>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</si>
  <si>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</si>
  <si>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</si>
  <si>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</si>
  <si>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</si>
  <si>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</si>
  <si>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</si>
  <si>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</si>
  <si>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</si>
  <si>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Total Return Swap</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</si>
  <si>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</si>
  <si>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</si>
  <si>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</si>
  <si>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</si>
  <si>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</si>
  <si>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</si>
  <si>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</si>
  <si>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</si>
  <si>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</si>
  <si>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</si>
  <si>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</si>
  <si>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</si>
  <si>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</si>
  <si>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</si>
  <si>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</si>
  <si>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</si>
  <si>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</si>
  <si>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</si>
  <si>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</si>
  <si>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</si>
  <si>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</si>
  <si>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</si>
  <si>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</si>
  <si>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</si>
  <si>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</si>
  <si>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</si>
  <si>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</si>
  <si>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</si>
  <si>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</si>
  <si>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</si>
  <si>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</si>
  <si>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</si>
  <si>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</si>
  <si>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</si>
  <si>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</si>
  <si>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</si>
  <si>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</si>
  <si>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</si>
  <si>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</si>
  <si>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</si>
  <si>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</si>
  <si>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</si>
  <si>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</si>
  <si>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t>Gross notional amount outstanding, November 8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</si>
  <si>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</si>
  <si>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</si>
  <si>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</si>
  <si>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</si>
  <si>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</si>
  <si>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</si>
  <si>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</si>
  <si>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</si>
  <si>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</si>
  <si>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</si>
  <si>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</si>
  <si>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</si>
  <si>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</si>
  <si>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</si>
  <si>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</si>
  <si>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</si>
  <si>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</si>
  <si>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</si>
  <si>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</si>
  <si>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</si>
  <si>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</si>
  <si>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</si>
  <si>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</si>
  <si>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</si>
  <si>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</si>
  <si>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</si>
  <si>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Swap transaction volumes, week ending November 8,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</si>
  <si>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</si>
  <si>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</si>
  <si>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</si>
  <si>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</si>
  <si>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</si>
  <si>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</si>
  <si>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</si>
  <si>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</si>
  <si>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</si>
  <si>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</si>
  <si>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</si>
  <si>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</si>
  <si>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</si>
  <si>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Swap dollar volumes, week ending November 8,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</si>
  <si>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</si>
  <si>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</si>
  <si>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</si>
  <si>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</si>
  <si>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</si>
  <si>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</si>
  <si>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</si>
  <si>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</si>
  <si>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</si>
  <si>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</si>
  <si>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</si>
  <si>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</si>
  <si>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</si>
  <si>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</si>
  <si>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</si>
  <si>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</si>
  <si>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</si>
  <si>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</si>
  <si>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</si>
  <si>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</si>
  <si>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</si>
  <si>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</si>
  <si>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</si>
  <si>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</si>
  <si>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t>
  </si>
  <si>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</si>
  <si>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</si>
  <si>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</si>
  <si>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</si>
  <si>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t>Gross notional amount outstanding, November 8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</si>
  <si>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</si>
  <si>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</si>
  <si>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</si>
  <si>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</si>
  <si>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</si>
  <si>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</si>
  <si>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</si>
  <si>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</si>
  <si>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 xml:space="preserve"> Swap transaction volumes, week ending November 8, all tenors and currencies. For cleared swaps, this table reflects the creation of only one of the two swaps that results from the clearing process. All price-forming trade events, including new trades, terminations, amendments, and novations, are included in ticket volumes.</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</si>
  <si>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</si>
  <si>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</si>
  <si>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</si>
  <si>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</si>
  <si>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</si>
  <si>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</si>
  <si>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Swap dollar volumes, week ending November 8,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</si>
  <si>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Product*</t>
  </si>
  <si>
    <t>October 11</t>
  </si>
  <si>
    <t>October 18</t>
  </si>
  <si>
    <t>October 25</t>
  </si>
  <si>
    <t>November 1</t>
  </si>
  <si>
    <t>November 8</t>
  </si>
  <si>
    <t>Total Equity**</t>
  </si>
  <si>
    <t>Portfolio Swaps</t>
  </si>
  <si>
    <t>Forwards</t>
  </si>
  <si>
    <t>Variance Swaps</t>
  </si>
  <si>
    <t xml:space="preserve">Gross notional amount outstanding, November 8 weekly snapshot, by product type, all tenors and currencies.  </t>
  </si>
  <si>
    <t>**These numbers are estimates.</t>
  </si>
  <si>
    <t>Total***</t>
  </si>
  <si>
    <t>Agricultural</t>
  </si>
  <si>
    <t>Energy</t>
  </si>
  <si>
    <t>Metals</t>
  </si>
  <si>
    <t>OTHER**</t>
  </si>
  <si>
    <t xml:space="preserve">Gross notional amount outstanding, November 8 weekly snapshot, by product type, all participant types, tenors and currencies. </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</si>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</sst>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4">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cellStyleXfs>
  <cellXfs count="129">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9" fillId="0" borderId="1" xfId="44" applyNumberFormat="1" applyFont="1" applyFill="1" applyBorder="1" applyAlignment="1">
      <alignment vertical="center"/>
    </xf>
    <xf numFmtId="166" fontId="29" fillId="0" borderId="1" xfId="44" applyNumberFormat="1" applyFont="1" applyBorder="1" applyAlignment="1">
      <alignment vertical="center"/>
    </xf>
    <xf numFmtId="166" fontId="27" fillId="0" borderId="1" xfId="0" applyNumberFormat="1" applyFont="1" applyBorder="1" applyAlignment="1">
      <alignment vertical="center"/>
    </xf>
    <xf numFmtId="166" fontId="27" fillId="0" borderId="1" xfId="44"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27" fillId="3" borderId="1" xfId="44" applyNumberFormat="1" applyFont="1" applyFill="1" applyBorder="1" applyAlignment="1" applyProtection="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0" fontId="21" fillId="2" borderId="14" xfId="0" applyNumberFormat="1" applyFont="1" applyFill="1" applyBorder="1" applyAlignment="1" applyProtection="1">
      <alignment horizontal="left" vertical="center" wrapText="1"/>
    </xf>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49"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0" fontId="21"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0"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1" fillId="0" borderId="1" xfId="177" applyNumberFormat="1" applyFont="1" applyFill="1" applyBorder="1" applyAlignment="1" applyProtection="1">
      <alignment horizontal="righ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4">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4" xfId="213"/>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zoomScale="85" zoomScaleNormal="85" workbookViewId="0">
      <selection activeCell="A14" sqref="A14"/>
    </sheetView>
  </sheetViews>
  <sheetFormatPr defaultRowHeight="15" x14ac:dyDescent="0.25"/>
  <cols>
    <col min="1" max="1" width="22.85546875" customWidth="1"/>
    <col min="2" max="2" width="14.85546875" customWidth="1"/>
    <col min="3" max="3" width="9.85546875" bestFit="1" customWidth="1"/>
  </cols>
  <sheetData>
    <row r="1" spans="1:2" x14ac:dyDescent="0.25">
      <c r="A1" s="1" t="s">
        <v>44</v>
      </c>
    </row>
    <row r="3" spans="1:2" x14ac:dyDescent="0.25">
      <c r="A3" s="20" t="s">
        <v>59</v>
      </c>
      <c r="B3" s="21">
        <v>41598</v>
      </c>
    </row>
    <row r="4" spans="1:2" x14ac:dyDescent="0.25">
      <c r="A4" s="22" t="s">
        <v>58</v>
      </c>
      <c r="B4" s="23">
        <v>41586</v>
      </c>
    </row>
    <row r="6" spans="1:2" x14ac:dyDescent="0.25">
      <c r="A6" t="s">
        <v>45</v>
      </c>
    </row>
    <row r="8" spans="1:2" x14ac:dyDescent="0.25">
      <c r="A8" s="1" t="s">
        <v>46</v>
      </c>
    </row>
    <row r="10" spans="1:2" x14ac:dyDescent="0.25">
      <c r="A10" s="2" t="s">
        <v>47</v>
      </c>
    </row>
    <row r="11" spans="1:2" x14ac:dyDescent="0.25">
      <c r="A11" s="2" t="s">
        <v>48</v>
      </c>
    </row>
    <row r="13" spans="1:2" x14ac:dyDescent="0.25">
      <c r="A13" s="2" t="s">
        <v>56</v>
      </c>
    </row>
    <row r="14" spans="1:2" x14ac:dyDescent="0.25">
      <c r="A14" s="2" t="s">
        <v>60</v>
      </c>
    </row>
    <row r="16" spans="1:2" x14ac:dyDescent="0.25">
      <c r="A16" s="2" t="s">
        <v>61</v>
      </c>
    </row>
    <row r="17" spans="1:1" x14ac:dyDescent="0.25">
      <c r="A17" s="2" t="s">
        <v>62</v>
      </c>
    </row>
    <row r="19" spans="1:1" x14ac:dyDescent="0.25">
      <c r="A19" s="1" t="s">
        <v>49</v>
      </c>
    </row>
    <row r="21" spans="1:1" x14ac:dyDescent="0.25">
      <c r="A21" s="3" t="s">
        <v>50</v>
      </c>
    </row>
    <row r="23" spans="1:1" x14ac:dyDescent="0.25">
      <c r="A23" s="2" t="s">
        <v>114</v>
      </c>
    </row>
    <row r="24" spans="1:1" x14ac:dyDescent="0.25">
      <c r="A24" s="2" t="s">
        <v>81</v>
      </c>
    </row>
    <row r="25" spans="1:1" x14ac:dyDescent="0.25">
      <c r="A25" s="2" t="s">
        <v>82</v>
      </c>
    </row>
    <row r="26" spans="1:1" x14ac:dyDescent="0.25">
      <c r="A26" s="2" t="s">
        <v>113</v>
      </c>
    </row>
    <row r="27" spans="1:1" x14ac:dyDescent="0.25">
      <c r="A27" s="2" t="s">
        <v>83</v>
      </c>
    </row>
    <row r="29" spans="1:1" x14ac:dyDescent="0.25">
      <c r="A29" s="2" t="s">
        <v>92</v>
      </c>
    </row>
    <row r="30" spans="1:1" x14ac:dyDescent="0.25">
      <c r="A30" s="2" t="s">
        <v>93</v>
      </c>
    </row>
    <row r="31" spans="1:1" x14ac:dyDescent="0.25">
      <c r="A31" s="2" t="s">
        <v>94</v>
      </c>
    </row>
    <row r="32" spans="1:1" x14ac:dyDescent="0.25">
      <c r="A32" s="2" t="s">
        <v>112</v>
      </c>
    </row>
    <row r="33" spans="1:1" x14ac:dyDescent="0.25">
      <c r="A33" s="2" t="s">
        <v>91</v>
      </c>
    </row>
    <row r="35" spans="1:1" x14ac:dyDescent="0.25">
      <c r="A35" s="2" t="s">
        <v>95</v>
      </c>
    </row>
    <row r="36" spans="1:1" x14ac:dyDescent="0.25">
      <c r="A36" s="2" t="s">
        <v>96</v>
      </c>
    </row>
    <row r="37" spans="1:1" x14ac:dyDescent="0.25">
      <c r="A37" s="2" t="s">
        <v>97</v>
      </c>
    </row>
    <row r="38" spans="1:1" x14ac:dyDescent="0.25">
      <c r="A38" s="2" t="s">
        <v>98</v>
      </c>
    </row>
    <row r="39" spans="1:1" x14ac:dyDescent="0.25">
      <c r="A39" s="2" t="s">
        <v>99</v>
      </c>
    </row>
    <row r="40" spans="1:1" x14ac:dyDescent="0.25">
      <c r="A40" s="2"/>
    </row>
    <row r="41" spans="1:1" x14ac:dyDescent="0.25">
      <c r="A41" s="3" t="s">
        <v>63</v>
      </c>
    </row>
    <row r="43" spans="1:1" x14ac:dyDescent="0.25">
      <c r="A43" s="2" t="s">
        <v>103</v>
      </c>
    </row>
    <row r="44" spans="1:1" x14ac:dyDescent="0.25">
      <c r="A44" s="2" t="s">
        <v>102</v>
      </c>
    </row>
    <row r="45" spans="1:1" x14ac:dyDescent="0.25">
      <c r="A45" s="2" t="s">
        <v>101</v>
      </c>
    </row>
    <row r="46" spans="1:1" x14ac:dyDescent="0.25">
      <c r="A46" s="2" t="s">
        <v>120</v>
      </c>
    </row>
    <row r="47" spans="1:1" x14ac:dyDescent="0.25">
      <c r="A47" s="2" t="s">
        <v>100</v>
      </c>
    </row>
    <row r="49" spans="1:1" x14ac:dyDescent="0.25">
      <c r="A49" s="2" t="s">
        <v>116</v>
      </c>
    </row>
    <row r="50" spans="1:1" x14ac:dyDescent="0.25">
      <c r="A50" s="2" t="s">
        <v>117</v>
      </c>
    </row>
    <row r="51" spans="1:1" x14ac:dyDescent="0.25">
      <c r="A51" s="2" t="s">
        <v>118</v>
      </c>
    </row>
    <row r="52" spans="1:1" x14ac:dyDescent="0.25">
      <c r="A52" s="2" t="s">
        <v>119</v>
      </c>
    </row>
    <row r="53" spans="1:1" x14ac:dyDescent="0.25">
      <c r="A53" s="2" t="s">
        <v>115</v>
      </c>
    </row>
    <row r="55" spans="1:1" x14ac:dyDescent="0.25">
      <c r="A55" s="2" t="s">
        <v>130</v>
      </c>
    </row>
    <row r="56" spans="1:1" x14ac:dyDescent="0.25">
      <c r="A56" s="2" t="s">
        <v>129</v>
      </c>
    </row>
    <row r="57" spans="1:1" x14ac:dyDescent="0.25">
      <c r="A57" s="2" t="s">
        <v>128</v>
      </c>
    </row>
    <row r="58" spans="1:1" x14ac:dyDescent="0.25">
      <c r="A58" s="2" t="s">
        <v>127</v>
      </c>
    </row>
    <row r="59" spans="1:1" x14ac:dyDescent="0.25">
      <c r="A59" s="2" t="s">
        <v>126</v>
      </c>
    </row>
    <row r="61" spans="1:1" x14ac:dyDescent="0.25">
      <c r="A61" s="3" t="s">
        <v>51</v>
      </c>
    </row>
    <row r="63" spans="1:1" x14ac:dyDescent="0.25">
      <c r="A63" s="2" t="s">
        <v>160</v>
      </c>
    </row>
    <row r="64" spans="1:1" x14ac:dyDescent="0.25">
      <c r="A64" s="2" t="s">
        <v>136</v>
      </c>
    </row>
    <row r="65" spans="1:1" x14ac:dyDescent="0.25">
      <c r="A65" s="2" t="s">
        <v>137</v>
      </c>
    </row>
    <row r="66" spans="1:1" x14ac:dyDescent="0.25">
      <c r="A66" s="2" t="s">
        <v>138</v>
      </c>
    </row>
    <row r="67" spans="1:1" x14ac:dyDescent="0.25">
      <c r="A67" s="2" t="s">
        <v>139</v>
      </c>
    </row>
    <row r="69" spans="1:1" x14ac:dyDescent="0.25">
      <c r="A69" s="2" t="s">
        <v>159</v>
      </c>
    </row>
    <row r="70" spans="1:1" x14ac:dyDescent="0.25">
      <c r="A70" s="2" t="s">
        <v>161</v>
      </c>
    </row>
    <row r="71" spans="1:1" x14ac:dyDescent="0.25">
      <c r="A71" s="2" t="s">
        <v>162</v>
      </c>
    </row>
    <row r="72" spans="1:1" x14ac:dyDescent="0.25">
      <c r="A72" s="2" t="s">
        <v>163</v>
      </c>
    </row>
    <row r="73" spans="1:1" x14ac:dyDescent="0.25">
      <c r="A73" s="2" t="s">
        <v>158</v>
      </c>
    </row>
    <row r="75" spans="1:1" x14ac:dyDescent="0.25">
      <c r="A75" s="2" t="s">
        <v>166</v>
      </c>
    </row>
    <row r="76" spans="1:1" x14ac:dyDescent="0.25">
      <c r="A76" s="2" t="s">
        <v>167</v>
      </c>
    </row>
    <row r="77" spans="1:1" x14ac:dyDescent="0.25">
      <c r="A77" s="2" t="s">
        <v>168</v>
      </c>
    </row>
    <row r="78" spans="1:1" x14ac:dyDescent="0.25">
      <c r="A78" s="2" t="s">
        <v>169</v>
      </c>
    </row>
    <row r="79" spans="1:1" x14ac:dyDescent="0.25">
      <c r="A79" s="2" t="s">
        <v>165</v>
      </c>
    </row>
    <row r="81" spans="1:1" x14ac:dyDescent="0.25">
      <c r="A81" s="3" t="s">
        <v>52</v>
      </c>
    </row>
    <row r="83" spans="1:1" x14ac:dyDescent="0.25">
      <c r="A83" s="2" t="s">
        <v>64</v>
      </c>
    </row>
    <row r="85" spans="1:1" x14ac:dyDescent="0.25">
      <c r="A85" s="3" t="s">
        <v>54</v>
      </c>
    </row>
    <row r="87" spans="1:1" x14ac:dyDescent="0.25">
      <c r="A87" s="2" t="s">
        <v>53</v>
      </c>
    </row>
    <row r="89" spans="1:1" x14ac:dyDescent="0.25">
      <c r="A89" s="19" t="s">
        <v>57</v>
      </c>
    </row>
    <row r="91" spans="1:1" x14ac:dyDescent="0.25">
      <c r="A91" s="2" t="s">
        <v>65</v>
      </c>
    </row>
  </sheetData>
  <hyperlinks>
    <hyperlink ref="A10" location="'1'!A1" display="1. Gross Notional Outstanding by Cleared Status"/>
    <hyperlink ref="A11" location="'2'!A1" display="2. Gross Notional Outstanding by Participant Type"/>
    <hyperlink ref="A13" location="'3'!A1" display="3. Transaction Ticket Volume by Cleared Status"/>
    <hyperlink ref="A14" location="'4'!A1" display="4. Transaction Ticket Volume by Participant Type"/>
    <hyperlink ref="A16" location="'5'!A1" display="5. Transaction Dollar Volume by Cleared Status"/>
    <hyperlink ref="A17" location="'6'!A1" display="6. Transaction Dollar Volume by Participant Type"/>
    <hyperlink ref="A23" location="'7a'!A1" display="7a. Gross Notional Outstanding -  Product Type - Cleared Status"/>
    <hyperlink ref="A24" location="'7b'!A1" display="7b. Gross Notional Outstanding - Product Type - Currency"/>
    <hyperlink ref="A25" location="'7c'!A1" display="7c. Gross Notional Outstanding - Product Type - Tenor"/>
    <hyperlink ref="A29" location="'8a'!A1" display="8a. Transaction Ticket Volume - Product Type - Cleared Status"/>
    <hyperlink ref="A30" location="'8b'!A1" display="8b. Transaction Ticket Volume - Product Type - Currency"/>
    <hyperlink ref="A31" location="'8c'!A1" display="8c. Transaction Ticket Volume - Product Type - Tenor"/>
    <hyperlink ref="A35" location="'9a'!A1" display="9a. Transaction Dollar Volume - Product Type - Cleared Status"/>
    <hyperlink ref="A36" location="'9b'!A1" display="9b. Transaction Dollar Volume - Product Type - Currency"/>
    <hyperlink ref="A37" location="'9c'!A1" display="9c. Transaction Dollar Volume - Product Type - Tenor"/>
    <hyperlink ref="A63" location="'13a'!A1" display="13a. Gross Notional Outstanding - Product - Cleared Status"/>
    <hyperlink ref="A64" location="'13b'!A1" display="13b. Gross Notional Outstanding - Product Type - Grade"/>
    <hyperlink ref="A69" location="'14a'!A1" display="14a. Transaction Ticket Volume - Product Type - Cleared Status"/>
    <hyperlink ref="A70" location="'14b'!A1" display="14b. Transaction Ticket Volume - Product Type - Grade"/>
    <hyperlink ref="A75" location="'15a'!A1" display="15a. Transaction Dollar Volume - Product Type - Cleared Status"/>
    <hyperlink ref="A76" location="'15b'!A1" display="15b. Transaction Dollar Volume - Product Type - Grade"/>
    <hyperlink ref="A83" location="'16'!A1" display="16. Gross Notional Outstanding"/>
    <hyperlink ref="A87" location="'17'!A1" display="17. Gross Notional Outstanding"/>
    <hyperlink ref="A43" location="'10a'!A1" display="10a. Gross Notional Outstanding -  Product Type - Cleared Status"/>
    <hyperlink ref="A44" location="'10b'!A1" display="10b. Gross Notional Outstanding - Product Type - Currency"/>
    <hyperlink ref="A45" location="'10c'!A1" display="10c. Gross Notional Outstanding - Product Type - Tenor"/>
    <hyperlink ref="A49" location="'11a'!A1" display="11a. Transaction Ticket Volume - Product Type - Cleared Status"/>
    <hyperlink ref="A50" location="'11b'!A1" display="11b. Transaction Ticket Volume - Product Type - Currency"/>
    <hyperlink ref="A51" location="'11c'!A1" display="11c. Transaction Ticket Volume - Product Type - Tenor"/>
    <hyperlink ref="A55" location="'12a'!A1" display="12a. Transaction Dollar Volume - Product Type - Cleared Status"/>
    <hyperlink ref="A56" location="'12b'!A1" display="12b. Transaction Dollar Volume - Product Type - Currency"/>
    <hyperlink ref="A57" location="'12c'!A1" display="12c. Transaction Dollar Volume - Product Type - Tenor"/>
    <hyperlink ref="A91" location="'18'!A1" display="18. Gross Notional Outstanding"/>
    <hyperlink ref="A26" location="'7d'!A1" display="7d. Gross Notional Outstanding - Product Type - Participant Type"/>
    <hyperlink ref="A27" location="'7e'!A1" display="7e. Gross Notional Outstanding - Notes"/>
    <hyperlink ref="A46" location="'10d'!A1" display="10d. Gross Notional Outstanding - Product Type - Participant Type"/>
    <hyperlink ref="A47" location="'10e'!A1" display="10e. Gross Notional Outstanding - Notes"/>
    <hyperlink ref="A32" location="'8d'!A1" display="8d. Transaction Ticket Volume - Product Type - Participant Type"/>
    <hyperlink ref="A33" location="'8e'!A1" display="8e. Transaction Ticket Volume - Notes"/>
    <hyperlink ref="A52" location="'11d'!A1" display="11d. Transaction Ticket Volume - Product Type - Participant Type - Cleared Status"/>
    <hyperlink ref="A53" location="'11e'!A1" display="11e. Transaction Ticket Volume - Notes"/>
    <hyperlink ref="A38" location="'9d'!A1" display="9d. Transaction Dollar Volume - Product Type - Participant Type"/>
    <hyperlink ref="A39" location="'9e'!A1" display="9e. Transaction Dollar Volume - Notes"/>
    <hyperlink ref="A58" location="'12d'!A1" display="12d. Transaction Dollar Volume - Product Type - Participant Type - Cleared Status"/>
    <hyperlink ref="A59" location="'12e'!A1" display="12e. Transaction Dollar Volume - Notes"/>
    <hyperlink ref="A65" location="'13c'!A1" display="13c. Gross Notional Outstanding - Product Type - Participant Type - Cleared Status"/>
    <hyperlink ref="A66" location="'13d'!A1" display="13d. Gross Notional Outstanding - Product Type -Participant Type - Grade"/>
    <hyperlink ref="A67" location="'13e'!A1" display="13e. Gross Notional Outstanding - Notes"/>
    <hyperlink ref="A71" location="'14c'!A1" display="14c. Transaction Ticket Volume - Product Type - Participant Type - Cleared Status"/>
    <hyperlink ref="A72" location="'14d'!A1" display="14d. Transaction Ticket Volume - Product Type - Participant Type - Grade"/>
    <hyperlink ref="A73" location="'14e'!A1" display="14e. Transaction Ticket Volume - Notes"/>
    <hyperlink ref="A77" location="'15c'!A1" display="15c. Transaction Dollar Volume - Product Type - Participant Type - Cleared Status"/>
    <hyperlink ref="A78" location="'15d'!A1" display="15d. Transaction Dollar Volume - Product Type - Participant Type - Grade"/>
    <hyperlink ref="A79"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7" t="s">
        <v>32</v>
      </c>
      <c r="B2" s="35">
        <v>1668102</v>
      </c>
      <c r="C2" s="35">
        <v>1209181</v>
      </c>
      <c r="D2" s="35">
        <v>1813955</v>
      </c>
      <c r="E2" s="35">
        <v>2478377</v>
      </c>
      <c r="F2" s="35">
        <v>3235117</v>
      </c>
      <c r="G2" s="35">
        <v>1520486</v>
      </c>
      <c r="H2" s="35">
        <v>1048187</v>
      </c>
      <c r="I2" s="35">
        <v>67354</v>
      </c>
      <c r="J2" s="35">
        <f>SUM(B2:I2)</f>
        <v>13040759</v>
      </c>
    </row>
    <row r="3" spans="1:10" x14ac:dyDescent="0.25">
      <c r="A3" s="25" t="s">
        <v>68</v>
      </c>
      <c r="B3" s="35">
        <v>15576143</v>
      </c>
      <c r="C3" s="35">
        <v>7102990</v>
      </c>
      <c r="D3" s="35">
        <v>12760374</v>
      </c>
      <c r="E3" s="35">
        <v>26501784</v>
      </c>
      <c r="F3" s="35">
        <v>58889574</v>
      </c>
      <c r="G3" s="35">
        <v>41444817</v>
      </c>
      <c r="H3" s="35">
        <v>18658286</v>
      </c>
      <c r="I3" s="35">
        <v>1940107</v>
      </c>
      <c r="J3" s="35">
        <f t="shared" ref="J3:J6" si="0">SUM(B3:I3)</f>
        <v>182874075</v>
      </c>
    </row>
    <row r="4" spans="1:10" x14ac:dyDescent="0.25">
      <c r="A4" s="27" t="s">
        <v>15</v>
      </c>
      <c r="B4" s="35">
        <v>26178921</v>
      </c>
      <c r="C4" s="35">
        <v>12897921</v>
      </c>
      <c r="D4" s="35">
        <v>12311136</v>
      </c>
      <c r="E4" s="35">
        <v>3597287</v>
      </c>
      <c r="F4" s="35">
        <v>248139</v>
      </c>
      <c r="G4" s="35">
        <v>0</v>
      </c>
      <c r="H4" s="35">
        <v>0</v>
      </c>
      <c r="I4" s="35">
        <v>0</v>
      </c>
      <c r="J4" s="35">
        <f t="shared" si="0"/>
        <v>55233404</v>
      </c>
    </row>
    <row r="5" spans="1:10" x14ac:dyDescent="0.25">
      <c r="A5" s="27" t="s">
        <v>18</v>
      </c>
      <c r="B5" s="35">
        <v>12001771</v>
      </c>
      <c r="C5" s="35">
        <v>6926059</v>
      </c>
      <c r="D5" s="35">
        <v>6443626</v>
      </c>
      <c r="E5" s="35">
        <v>5876796</v>
      </c>
      <c r="F5" s="35">
        <v>1936804</v>
      </c>
      <c r="G5" s="35">
        <v>310542</v>
      </c>
      <c r="H5" s="35">
        <v>171001</v>
      </c>
      <c r="I5" s="35">
        <v>14926</v>
      </c>
      <c r="J5" s="35">
        <f t="shared" si="0"/>
        <v>33681525</v>
      </c>
    </row>
    <row r="6" spans="1:10" x14ac:dyDescent="0.25">
      <c r="A6" s="27" t="s">
        <v>21</v>
      </c>
      <c r="B6" s="35">
        <v>3850659</v>
      </c>
      <c r="C6" s="35">
        <v>1600792</v>
      </c>
      <c r="D6" s="35">
        <v>2322164</v>
      </c>
      <c r="E6" s="35">
        <v>3071255</v>
      </c>
      <c r="F6" s="35">
        <v>4059037</v>
      </c>
      <c r="G6" s="35">
        <v>1973283</v>
      </c>
      <c r="H6" s="35">
        <v>872860</v>
      </c>
      <c r="I6" s="35">
        <v>12188</v>
      </c>
      <c r="J6" s="35">
        <f t="shared" si="0"/>
        <v>17762238</v>
      </c>
    </row>
    <row r="7" spans="1:10" x14ac:dyDescent="0.25">
      <c r="A7" s="27" t="s">
        <v>69</v>
      </c>
      <c r="B7" s="35">
        <v>1663025</v>
      </c>
      <c r="C7" s="35">
        <v>1759206</v>
      </c>
      <c r="D7" s="35">
        <v>1439894</v>
      </c>
      <c r="E7" s="35">
        <v>2115367</v>
      </c>
      <c r="F7" s="35">
        <v>4303257</v>
      </c>
      <c r="G7" s="35">
        <v>3803176</v>
      </c>
      <c r="H7" s="35">
        <v>2251503</v>
      </c>
      <c r="I7" s="35">
        <v>163488</v>
      </c>
      <c r="J7" s="35">
        <f>SUM(B7:I7)</f>
        <v>17498916</v>
      </c>
    </row>
    <row r="8" spans="1:10" x14ac:dyDescent="0.25">
      <c r="A8" s="33" t="s">
        <v>8</v>
      </c>
      <c r="B8" s="36">
        <f>SUM(B2:B7)</f>
        <v>60938621</v>
      </c>
      <c r="C8" s="36">
        <f t="shared" ref="C8:I8" si="1">SUM(C2:C7)</f>
        <v>31496149</v>
      </c>
      <c r="D8" s="36">
        <f t="shared" si="1"/>
        <v>37091149</v>
      </c>
      <c r="E8" s="36">
        <f t="shared" si="1"/>
        <v>43640866</v>
      </c>
      <c r="F8" s="36">
        <f t="shared" si="1"/>
        <v>72671928</v>
      </c>
      <c r="G8" s="36">
        <f t="shared" si="1"/>
        <v>49052304</v>
      </c>
      <c r="H8" s="36">
        <f t="shared" si="1"/>
        <v>23001837</v>
      </c>
      <c r="I8" s="36">
        <f t="shared" si="1"/>
        <v>2198063</v>
      </c>
      <c r="J8" s="36">
        <f>SUM(J2:J7)</f>
        <v>320090917</v>
      </c>
    </row>
    <row r="9" spans="1:10" ht="24" customHeight="1" x14ac:dyDescent="0.25">
      <c r="A9" s="101" t="s">
        <v>74</v>
      </c>
      <c r="B9" s="102"/>
      <c r="C9" s="102"/>
      <c r="D9" s="102"/>
      <c r="E9" s="102"/>
      <c r="F9" s="102"/>
      <c r="G9" s="102"/>
      <c r="H9" s="102"/>
      <c r="I9" s="102"/>
      <c r="J9" s="103"/>
    </row>
    <row r="10" spans="1:10" ht="27" customHeight="1" x14ac:dyDescent="0.25"/>
    <row r="11" spans="1:10" ht="15" customHeight="1" x14ac:dyDescent="0.25"/>
    <row r="12" spans="1:10" ht="15" customHeight="1" x14ac:dyDescent="0.25"/>
    <row r="13" spans="1:10" ht="18" customHeight="1" x14ac:dyDescent="0.25"/>
    <row r="14"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RowHeight="15" x14ac:dyDescent="0.25"/>
  <cols>
    <col min="1" max="1" width="24.7109375" customWidth="1"/>
    <col min="2" max="5" width="12.7109375" customWidth="1"/>
    <col min="7" max="7" width="12.5703125" bestFit="1" customWidth="1"/>
  </cols>
  <sheetData>
    <row r="1" spans="1:7" ht="15.75" x14ac:dyDescent="0.25">
      <c r="A1" s="37"/>
      <c r="B1" s="104" t="s">
        <v>78</v>
      </c>
      <c r="C1" s="104"/>
      <c r="D1" s="104" t="s">
        <v>79</v>
      </c>
      <c r="E1" s="104"/>
    </row>
    <row r="2" spans="1:7" x14ac:dyDescent="0.25">
      <c r="A2" s="24" t="s">
        <v>66</v>
      </c>
      <c r="B2" s="24" t="s">
        <v>67</v>
      </c>
      <c r="C2" s="24" t="s">
        <v>1</v>
      </c>
      <c r="D2" s="24" t="s">
        <v>3</v>
      </c>
      <c r="E2" s="24" t="s">
        <v>1</v>
      </c>
    </row>
    <row r="3" spans="1:7" x14ac:dyDescent="0.25">
      <c r="A3" s="25" t="s">
        <v>68</v>
      </c>
      <c r="B3" s="38">
        <v>211000000</v>
      </c>
      <c r="C3" s="38">
        <v>90440002</v>
      </c>
      <c r="D3" s="38">
        <v>19048674</v>
      </c>
      <c r="E3" s="38">
        <v>45210801</v>
      </c>
    </row>
    <row r="4" spans="1:7" x14ac:dyDescent="0.25">
      <c r="A4" s="27" t="s">
        <v>15</v>
      </c>
      <c r="B4" s="39">
        <v>90124298</v>
      </c>
      <c r="C4" s="39">
        <v>8019527</v>
      </c>
      <c r="D4" s="39">
        <v>8378375</v>
      </c>
      <c r="E4" s="39">
        <v>3944608</v>
      </c>
    </row>
    <row r="5" spans="1:7" x14ac:dyDescent="0.25">
      <c r="A5" s="27" t="s">
        <v>18</v>
      </c>
      <c r="B5" s="39">
        <v>46902755</v>
      </c>
      <c r="C5" s="39">
        <v>10001802</v>
      </c>
      <c r="D5" s="39">
        <v>6485940</v>
      </c>
      <c r="E5" s="39">
        <v>3972553</v>
      </c>
    </row>
    <row r="6" spans="1:7" x14ac:dyDescent="0.25">
      <c r="A6" s="27" t="s">
        <v>69</v>
      </c>
      <c r="B6" s="39">
        <v>10137933</v>
      </c>
      <c r="C6" s="39">
        <v>64587218</v>
      </c>
      <c r="D6" s="39">
        <v>1106436</v>
      </c>
      <c r="E6" s="39">
        <v>20772240</v>
      </c>
    </row>
    <row r="7" spans="1:7" x14ac:dyDescent="0.25">
      <c r="A7" s="33" t="s">
        <v>8</v>
      </c>
      <c r="B7" s="40">
        <f>SUM(B3:B6)</f>
        <v>358164986</v>
      </c>
      <c r="C7" s="40">
        <f t="shared" ref="C7:E7" si="0">SUM(C3:C6)</f>
        <v>173048549</v>
      </c>
      <c r="D7" s="40">
        <f t="shared" si="0"/>
        <v>35019425</v>
      </c>
      <c r="E7" s="40">
        <f t="shared" si="0"/>
        <v>73900202</v>
      </c>
      <c r="G7" s="31"/>
    </row>
    <row r="8" spans="1:7" ht="33.75" customHeight="1" x14ac:dyDescent="0.25">
      <c r="A8" s="99" t="s">
        <v>80</v>
      </c>
      <c r="B8" s="99"/>
      <c r="C8" s="99"/>
      <c r="D8" s="99"/>
      <c r="E8" s="99"/>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XFD2"/>
    </sheetView>
  </sheetViews>
  <sheetFormatPr defaultRowHeight="15" x14ac:dyDescent="0.25"/>
  <cols>
    <col min="1" max="1" width="24.7109375" customWidth="1"/>
    <col min="2" max="4" width="14.7109375" customWidth="1"/>
  </cols>
  <sheetData>
    <row r="1" spans="1:4" ht="73.5" customHeight="1" x14ac:dyDescent="0.25">
      <c r="A1" s="99" t="s">
        <v>84</v>
      </c>
      <c r="B1" s="99"/>
      <c r="C1" s="99"/>
      <c r="D1" s="99"/>
    </row>
    <row r="2" spans="1:4" ht="22.5" customHeight="1" x14ac:dyDescent="0.25">
      <c r="A2" s="99" t="s">
        <v>85</v>
      </c>
      <c r="B2" s="99"/>
      <c r="C2" s="99"/>
      <c r="D2" s="99"/>
    </row>
    <row r="3" spans="1:4" ht="18.75" customHeight="1" x14ac:dyDescent="0.25">
      <c r="A3" s="99" t="s">
        <v>86</v>
      </c>
      <c r="B3" s="99"/>
      <c r="C3" s="99"/>
      <c r="D3" s="99"/>
    </row>
    <row r="4" spans="1:4" ht="18.75" customHeight="1" x14ac:dyDescent="0.25">
      <c r="A4" s="105" t="s">
        <v>87</v>
      </c>
      <c r="B4" s="106"/>
      <c r="C4" s="106"/>
      <c r="D4" s="106"/>
    </row>
    <row r="5" spans="1:4" ht="18.75" customHeight="1" x14ac:dyDescent="0.25">
      <c r="A5" s="99" t="s">
        <v>88</v>
      </c>
      <c r="B5" s="99"/>
      <c r="C5" s="99"/>
      <c r="D5" s="99"/>
    </row>
    <row r="6" spans="1:4" ht="18" customHeight="1" x14ac:dyDescent="0.25">
      <c r="A6" s="99" t="s">
        <v>89</v>
      </c>
      <c r="B6" s="99"/>
      <c r="C6" s="99"/>
      <c r="D6" s="99"/>
    </row>
    <row r="7" spans="1:4" ht="22.5" customHeight="1" x14ac:dyDescent="0.25">
      <c r="A7" s="99" t="s">
        <v>90</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5" x14ac:dyDescent="0.25"/>
  <cols>
    <col min="1" max="1" width="24.7109375" customWidth="1"/>
    <col min="2" max="4" width="14.7109375" customWidth="1"/>
  </cols>
  <sheetData>
    <row r="1" spans="1:4" x14ac:dyDescent="0.25">
      <c r="A1" s="24" t="s">
        <v>66</v>
      </c>
      <c r="B1" s="24" t="s">
        <v>67</v>
      </c>
      <c r="C1" s="42" t="s">
        <v>1</v>
      </c>
      <c r="D1" s="42" t="s">
        <v>8</v>
      </c>
    </row>
    <row r="2" spans="1:4" x14ac:dyDescent="0.25">
      <c r="A2" s="25" t="s">
        <v>32</v>
      </c>
      <c r="B2" s="26">
        <v>36</v>
      </c>
      <c r="C2" s="26">
        <v>58</v>
      </c>
      <c r="D2" s="26">
        <f>SUM(B2:C2)</f>
        <v>94</v>
      </c>
    </row>
    <row r="3" spans="1:4" x14ac:dyDescent="0.25">
      <c r="A3" s="25" t="s">
        <v>19</v>
      </c>
      <c r="B3" s="26">
        <v>0</v>
      </c>
      <c r="C3" s="26">
        <v>221</v>
      </c>
      <c r="D3" s="26">
        <f>SUM(B3:C3)</f>
        <v>221</v>
      </c>
    </row>
    <row r="4" spans="1:4" x14ac:dyDescent="0.25">
      <c r="A4" s="25" t="s">
        <v>20</v>
      </c>
      <c r="B4" s="26">
        <v>0</v>
      </c>
      <c r="C4" s="26">
        <v>0</v>
      </c>
      <c r="D4" s="26">
        <f t="shared" ref="D4:D11" si="0">SUM(B4:C4)</f>
        <v>0</v>
      </c>
    </row>
    <row r="5" spans="1:4" x14ac:dyDescent="0.25">
      <c r="A5" s="25" t="s">
        <v>16</v>
      </c>
      <c r="B5" s="26">
        <v>0</v>
      </c>
      <c r="C5" s="26">
        <v>0</v>
      </c>
      <c r="D5" s="26">
        <f t="shared" si="0"/>
        <v>0</v>
      </c>
    </row>
    <row r="6" spans="1:4" x14ac:dyDescent="0.25">
      <c r="A6" s="25" t="s">
        <v>109</v>
      </c>
      <c r="B6" s="26">
        <v>0</v>
      </c>
      <c r="C6" s="26">
        <v>42</v>
      </c>
      <c r="D6" s="26">
        <v>42</v>
      </c>
    </row>
    <row r="7" spans="1:4" x14ac:dyDescent="0.25">
      <c r="A7" s="25" t="s">
        <v>68</v>
      </c>
      <c r="B7" s="26">
        <v>12895</v>
      </c>
      <c r="C7" s="26">
        <v>2851</v>
      </c>
      <c r="D7" s="26">
        <f t="shared" si="0"/>
        <v>15746</v>
      </c>
    </row>
    <row r="8" spans="1:4" x14ac:dyDescent="0.25">
      <c r="A8" s="25" t="s">
        <v>15</v>
      </c>
      <c r="B8" s="26">
        <v>16</v>
      </c>
      <c r="C8" s="26">
        <v>122</v>
      </c>
      <c r="D8" s="26">
        <f t="shared" si="0"/>
        <v>138</v>
      </c>
    </row>
    <row r="9" spans="1:4" x14ac:dyDescent="0.25">
      <c r="A9" s="25" t="s">
        <v>17</v>
      </c>
      <c r="B9" s="26">
        <v>0</v>
      </c>
      <c r="C9" s="26">
        <v>235</v>
      </c>
      <c r="D9" s="26">
        <f t="shared" si="0"/>
        <v>235</v>
      </c>
    </row>
    <row r="10" spans="1:4" x14ac:dyDescent="0.25">
      <c r="A10" s="25" t="s">
        <v>18</v>
      </c>
      <c r="B10" s="26">
        <v>17</v>
      </c>
      <c r="C10" s="26">
        <v>136</v>
      </c>
      <c r="D10" s="26">
        <f t="shared" si="0"/>
        <v>153</v>
      </c>
    </row>
    <row r="11" spans="1:4" x14ac:dyDescent="0.25">
      <c r="A11" s="25" t="s">
        <v>21</v>
      </c>
      <c r="B11" s="26">
        <v>0</v>
      </c>
      <c r="C11" s="26">
        <v>1200</v>
      </c>
      <c r="D11" s="26">
        <f t="shared" si="0"/>
        <v>1200</v>
      </c>
    </row>
    <row r="12" spans="1:4" x14ac:dyDescent="0.25">
      <c r="A12" s="43" t="s">
        <v>8</v>
      </c>
      <c r="B12" s="30">
        <f>SUM(B2:B11)</f>
        <v>12964</v>
      </c>
      <c r="C12" s="30">
        <f>SUM(C2:C11)</f>
        <v>4865</v>
      </c>
      <c r="D12" s="30">
        <f t="shared" ref="D12" si="1">SUM(D2:D11)</f>
        <v>17829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5" t="s">
        <v>32</v>
      </c>
      <c r="B2" s="32">
        <v>0</v>
      </c>
      <c r="C2" s="32">
        <v>12</v>
      </c>
      <c r="D2" s="32">
        <v>2</v>
      </c>
      <c r="E2" s="32">
        <v>78</v>
      </c>
      <c r="F2" s="32">
        <v>2</v>
      </c>
      <c r="G2" s="32">
        <v>0</v>
      </c>
      <c r="H2" s="32">
        <f>I2-SUM(B2:G2)</f>
        <v>0</v>
      </c>
      <c r="I2" s="26">
        <v>94</v>
      </c>
    </row>
    <row r="3" spans="1:9" x14ac:dyDescent="0.25">
      <c r="A3" s="25" t="s">
        <v>19</v>
      </c>
      <c r="B3" s="32">
        <v>6</v>
      </c>
      <c r="C3" s="32">
        <v>10</v>
      </c>
      <c r="D3" s="32">
        <v>0</v>
      </c>
      <c r="E3" s="32">
        <v>192</v>
      </c>
      <c r="F3" s="32">
        <v>0</v>
      </c>
      <c r="G3" s="32">
        <v>2</v>
      </c>
      <c r="H3" s="32">
        <f t="shared" ref="H3:H11" si="0">I3-SUM(B3:G3)</f>
        <v>11</v>
      </c>
      <c r="I3" s="26">
        <v>221</v>
      </c>
    </row>
    <row r="4" spans="1:9" x14ac:dyDescent="0.25">
      <c r="A4" s="25" t="s">
        <v>20</v>
      </c>
      <c r="B4" s="32">
        <v>0</v>
      </c>
      <c r="C4" s="32">
        <v>0</v>
      </c>
      <c r="D4" s="32">
        <v>0</v>
      </c>
      <c r="E4" s="32">
        <v>0</v>
      </c>
      <c r="F4" s="32">
        <v>0</v>
      </c>
      <c r="G4" s="32">
        <v>0</v>
      </c>
      <c r="H4" s="32">
        <f t="shared" si="0"/>
        <v>0</v>
      </c>
      <c r="I4" s="26">
        <v>0</v>
      </c>
    </row>
    <row r="5" spans="1:9" x14ac:dyDescent="0.25">
      <c r="A5" s="25" t="s">
        <v>16</v>
      </c>
      <c r="B5" s="32">
        <v>0</v>
      </c>
      <c r="C5" s="32">
        <v>0</v>
      </c>
      <c r="D5" s="32">
        <v>0</v>
      </c>
      <c r="E5" s="32">
        <v>0</v>
      </c>
      <c r="F5" s="32">
        <v>0</v>
      </c>
      <c r="G5" s="32">
        <v>0</v>
      </c>
      <c r="H5" s="32">
        <f t="shared" si="0"/>
        <v>0</v>
      </c>
      <c r="I5" s="26">
        <v>0</v>
      </c>
    </row>
    <row r="6" spans="1:9" x14ac:dyDescent="0.25">
      <c r="A6" s="25" t="s">
        <v>109</v>
      </c>
      <c r="B6" s="32">
        <v>22</v>
      </c>
      <c r="C6" s="32">
        <v>1</v>
      </c>
      <c r="D6" s="32">
        <v>0</v>
      </c>
      <c r="E6" s="32">
        <v>16</v>
      </c>
      <c r="F6" s="32">
        <v>0</v>
      </c>
      <c r="G6" s="32">
        <v>0</v>
      </c>
      <c r="H6" s="32">
        <f t="shared" si="0"/>
        <v>3</v>
      </c>
      <c r="I6" s="26">
        <v>42</v>
      </c>
    </row>
    <row r="7" spans="1:9" x14ac:dyDescent="0.25">
      <c r="A7" s="25" t="s">
        <v>68</v>
      </c>
      <c r="B7" s="32">
        <v>3298</v>
      </c>
      <c r="C7" s="32">
        <v>1842</v>
      </c>
      <c r="D7" s="32">
        <v>1176</v>
      </c>
      <c r="E7" s="32">
        <v>7292</v>
      </c>
      <c r="F7" s="32">
        <v>367</v>
      </c>
      <c r="G7" s="32">
        <v>422</v>
      </c>
      <c r="H7" s="32">
        <f t="shared" si="0"/>
        <v>1349</v>
      </c>
      <c r="I7" s="26">
        <v>15746</v>
      </c>
    </row>
    <row r="8" spans="1:9" x14ac:dyDescent="0.25">
      <c r="A8" s="25" t="s">
        <v>15</v>
      </c>
      <c r="B8" s="32">
        <v>14</v>
      </c>
      <c r="C8" s="32">
        <v>0</v>
      </c>
      <c r="D8" s="32">
        <v>0</v>
      </c>
      <c r="E8" s="32">
        <v>26</v>
      </c>
      <c r="F8" s="32">
        <v>31</v>
      </c>
      <c r="G8" s="32">
        <v>3</v>
      </c>
      <c r="H8" s="32">
        <f t="shared" si="0"/>
        <v>64</v>
      </c>
      <c r="I8" s="26">
        <v>138</v>
      </c>
    </row>
    <row r="9" spans="1:9" x14ac:dyDescent="0.25">
      <c r="A9" s="25" t="s">
        <v>17</v>
      </c>
      <c r="B9" s="32">
        <v>190</v>
      </c>
      <c r="C9" s="32">
        <v>18</v>
      </c>
      <c r="D9" s="32">
        <v>1</v>
      </c>
      <c r="E9" s="32">
        <v>24</v>
      </c>
      <c r="F9" s="32">
        <v>2</v>
      </c>
      <c r="G9" s="32">
        <v>0</v>
      </c>
      <c r="H9" s="32">
        <f t="shared" si="0"/>
        <v>0</v>
      </c>
      <c r="I9" s="26">
        <v>235</v>
      </c>
    </row>
    <row r="10" spans="1:9" x14ac:dyDescent="0.25">
      <c r="A10" s="25" t="s">
        <v>18</v>
      </c>
      <c r="B10" s="32">
        <v>26</v>
      </c>
      <c r="C10" s="32">
        <v>10</v>
      </c>
      <c r="D10" s="32">
        <v>0</v>
      </c>
      <c r="E10" s="32">
        <v>9</v>
      </c>
      <c r="F10" s="32">
        <v>5</v>
      </c>
      <c r="G10" s="32">
        <v>0</v>
      </c>
      <c r="H10" s="32">
        <f t="shared" si="0"/>
        <v>103</v>
      </c>
      <c r="I10" s="26">
        <v>153</v>
      </c>
    </row>
    <row r="11" spans="1:9" x14ac:dyDescent="0.25">
      <c r="A11" s="25" t="s">
        <v>21</v>
      </c>
      <c r="B11" s="32">
        <v>326</v>
      </c>
      <c r="C11" s="32">
        <v>37</v>
      </c>
      <c r="D11" s="32">
        <v>97</v>
      </c>
      <c r="E11" s="32">
        <v>682</v>
      </c>
      <c r="F11" s="32">
        <v>1</v>
      </c>
      <c r="G11" s="32">
        <v>0</v>
      </c>
      <c r="H11" s="32">
        <f t="shared" si="0"/>
        <v>57</v>
      </c>
      <c r="I11" s="26">
        <v>1200</v>
      </c>
    </row>
    <row r="12" spans="1:9" x14ac:dyDescent="0.25">
      <c r="A12" s="33" t="s">
        <v>8</v>
      </c>
      <c r="B12" s="34">
        <f>SUM(B2:B11)</f>
        <v>3882</v>
      </c>
      <c r="C12" s="34">
        <f t="shared" ref="C12:I12" si="1">SUM(C2:C11)</f>
        <v>1930</v>
      </c>
      <c r="D12" s="34">
        <f t="shared" si="1"/>
        <v>1276</v>
      </c>
      <c r="E12" s="34">
        <f t="shared" si="1"/>
        <v>8319</v>
      </c>
      <c r="F12" s="34">
        <f t="shared" si="1"/>
        <v>408</v>
      </c>
      <c r="G12" s="34">
        <f t="shared" si="1"/>
        <v>427</v>
      </c>
      <c r="H12" s="34">
        <f>SUM(H2:H11)</f>
        <v>1587</v>
      </c>
      <c r="I12" s="34">
        <f t="shared" si="1"/>
        <v>17829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5" t="s">
        <v>32</v>
      </c>
      <c r="B2" s="35">
        <v>1</v>
      </c>
      <c r="C2" s="35">
        <v>0</v>
      </c>
      <c r="D2" s="35">
        <v>8</v>
      </c>
      <c r="E2" s="35">
        <v>23</v>
      </c>
      <c r="F2" s="35">
        <v>16</v>
      </c>
      <c r="G2" s="35">
        <v>27</v>
      </c>
      <c r="H2" s="35">
        <v>15</v>
      </c>
      <c r="I2" s="35">
        <v>4</v>
      </c>
      <c r="J2" s="35">
        <f>SUM(B2:I2)</f>
        <v>94</v>
      </c>
    </row>
    <row r="3" spans="1:10" x14ac:dyDescent="0.25">
      <c r="A3" s="25" t="s">
        <v>19</v>
      </c>
      <c r="B3" s="35">
        <v>6</v>
      </c>
      <c r="C3" s="35">
        <v>1</v>
      </c>
      <c r="D3" s="35">
        <v>24</v>
      </c>
      <c r="E3" s="35">
        <v>22</v>
      </c>
      <c r="F3" s="35">
        <v>130</v>
      </c>
      <c r="G3" s="35">
        <v>24</v>
      </c>
      <c r="H3" s="35">
        <v>12</v>
      </c>
      <c r="I3" s="35">
        <v>1</v>
      </c>
      <c r="J3" s="35">
        <f t="shared" ref="J3:J11" si="0">SUM(B3:I3)</f>
        <v>220</v>
      </c>
    </row>
    <row r="4" spans="1:10" x14ac:dyDescent="0.25">
      <c r="A4" s="25" t="s">
        <v>20</v>
      </c>
      <c r="B4" s="35">
        <v>0</v>
      </c>
      <c r="C4" s="35">
        <v>0</v>
      </c>
      <c r="D4" s="35">
        <v>0</v>
      </c>
      <c r="E4" s="35">
        <v>0</v>
      </c>
      <c r="F4" s="35">
        <v>0</v>
      </c>
      <c r="G4" s="35">
        <v>0</v>
      </c>
      <c r="H4" s="35">
        <v>0</v>
      </c>
      <c r="I4" s="35">
        <v>0</v>
      </c>
      <c r="J4" s="35">
        <f t="shared" si="0"/>
        <v>0</v>
      </c>
    </row>
    <row r="5" spans="1:10" x14ac:dyDescent="0.25">
      <c r="A5" s="25" t="s">
        <v>16</v>
      </c>
      <c r="B5" s="35">
        <v>0</v>
      </c>
      <c r="C5" s="35">
        <v>0</v>
      </c>
      <c r="D5" s="35">
        <v>0</v>
      </c>
      <c r="E5" s="35">
        <v>0</v>
      </c>
      <c r="F5" s="35">
        <v>0</v>
      </c>
      <c r="G5" s="35">
        <v>0</v>
      </c>
      <c r="H5" s="35">
        <v>0</v>
      </c>
      <c r="I5" s="35">
        <v>0</v>
      </c>
      <c r="J5" s="35">
        <f t="shared" si="0"/>
        <v>0</v>
      </c>
    </row>
    <row r="6" spans="1:10" x14ac:dyDescent="0.25">
      <c r="A6" s="25" t="s">
        <v>109</v>
      </c>
      <c r="B6" s="35">
        <v>5</v>
      </c>
      <c r="C6" s="35">
        <v>0</v>
      </c>
      <c r="D6" s="35">
        <v>0</v>
      </c>
      <c r="E6" s="35">
        <v>0</v>
      </c>
      <c r="F6" s="35">
        <v>4</v>
      </c>
      <c r="G6" s="35">
        <v>28</v>
      </c>
      <c r="H6" s="35">
        <v>0</v>
      </c>
      <c r="I6" s="35">
        <v>5</v>
      </c>
      <c r="J6" s="35">
        <f t="shared" si="0"/>
        <v>42</v>
      </c>
    </row>
    <row r="7" spans="1:10" x14ac:dyDescent="0.25">
      <c r="A7" s="25" t="s">
        <v>68</v>
      </c>
      <c r="B7" s="35">
        <v>157</v>
      </c>
      <c r="C7" s="35">
        <v>87</v>
      </c>
      <c r="D7" s="35">
        <v>197</v>
      </c>
      <c r="E7" s="35">
        <v>1647</v>
      </c>
      <c r="F7" s="35">
        <v>2930</v>
      </c>
      <c r="G7" s="35">
        <v>5519</v>
      </c>
      <c r="H7" s="35">
        <v>4410</v>
      </c>
      <c r="I7" s="35">
        <v>800</v>
      </c>
      <c r="J7" s="35">
        <f t="shared" si="0"/>
        <v>15747</v>
      </c>
    </row>
    <row r="8" spans="1:10" x14ac:dyDescent="0.25">
      <c r="A8" s="25" t="s">
        <v>15</v>
      </c>
      <c r="B8" s="35">
        <v>8</v>
      </c>
      <c r="C8" s="35">
        <v>29</v>
      </c>
      <c r="D8" s="35">
        <v>71</v>
      </c>
      <c r="E8" s="35">
        <v>22</v>
      </c>
      <c r="F8" s="35">
        <v>8</v>
      </c>
      <c r="G8" s="35">
        <v>0</v>
      </c>
      <c r="H8" s="35">
        <v>0</v>
      </c>
      <c r="I8" s="35">
        <v>0</v>
      </c>
      <c r="J8" s="35">
        <f t="shared" si="0"/>
        <v>138</v>
      </c>
    </row>
    <row r="9" spans="1:10" x14ac:dyDescent="0.25">
      <c r="A9" s="25" t="s">
        <v>17</v>
      </c>
      <c r="B9" s="35">
        <v>3</v>
      </c>
      <c r="C9" s="35">
        <v>3</v>
      </c>
      <c r="D9" s="35">
        <v>9</v>
      </c>
      <c r="E9" s="35">
        <v>10</v>
      </c>
      <c r="F9" s="35">
        <v>45</v>
      </c>
      <c r="G9" s="35">
        <v>132</v>
      </c>
      <c r="H9" s="35">
        <v>27</v>
      </c>
      <c r="I9" s="35">
        <v>6</v>
      </c>
      <c r="J9" s="35">
        <f t="shared" si="0"/>
        <v>235</v>
      </c>
    </row>
    <row r="10" spans="1:10" x14ac:dyDescent="0.25">
      <c r="A10" s="25" t="s">
        <v>18</v>
      </c>
      <c r="B10" s="35">
        <v>10</v>
      </c>
      <c r="C10" s="35">
        <v>8</v>
      </c>
      <c r="D10" s="35">
        <v>13</v>
      </c>
      <c r="E10" s="35">
        <v>25</v>
      </c>
      <c r="F10" s="35">
        <v>25</v>
      </c>
      <c r="G10" s="35">
        <v>56</v>
      </c>
      <c r="H10" s="35">
        <v>13</v>
      </c>
      <c r="I10" s="35">
        <v>3</v>
      </c>
      <c r="J10" s="35">
        <f t="shared" si="0"/>
        <v>153</v>
      </c>
    </row>
    <row r="11" spans="1:10" x14ac:dyDescent="0.25">
      <c r="A11" s="25" t="s">
        <v>21</v>
      </c>
      <c r="B11" s="35">
        <v>0</v>
      </c>
      <c r="C11" s="35">
        <v>0</v>
      </c>
      <c r="D11" s="35">
        <v>5</v>
      </c>
      <c r="E11" s="35">
        <v>57</v>
      </c>
      <c r="F11" s="35">
        <v>135</v>
      </c>
      <c r="G11" s="35">
        <v>353</v>
      </c>
      <c r="H11" s="35">
        <v>551</v>
      </c>
      <c r="I11" s="35">
        <v>99</v>
      </c>
      <c r="J11" s="35">
        <f t="shared" si="0"/>
        <v>1200</v>
      </c>
    </row>
    <row r="12" spans="1:10" x14ac:dyDescent="0.25">
      <c r="A12" s="33" t="s">
        <v>8</v>
      </c>
      <c r="B12" s="36">
        <f>SUM(B2:B11)</f>
        <v>190</v>
      </c>
      <c r="C12" s="36">
        <f t="shared" ref="C12:J12" si="1">SUM(C2:C11)</f>
        <v>128</v>
      </c>
      <c r="D12" s="36">
        <f t="shared" si="1"/>
        <v>327</v>
      </c>
      <c r="E12" s="36">
        <f t="shared" si="1"/>
        <v>1806</v>
      </c>
      <c r="F12" s="36">
        <f t="shared" si="1"/>
        <v>3293</v>
      </c>
      <c r="G12" s="36">
        <f t="shared" si="1"/>
        <v>6139</v>
      </c>
      <c r="H12" s="36">
        <f t="shared" si="1"/>
        <v>5028</v>
      </c>
      <c r="I12" s="36">
        <f t="shared" si="1"/>
        <v>918</v>
      </c>
      <c r="J12" s="36">
        <f t="shared" si="1"/>
        <v>17829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RowHeight="15" x14ac:dyDescent="0.25"/>
  <cols>
    <col min="1" max="1" width="24.7109375" customWidth="1"/>
    <col min="2" max="5" width="12.7109375" customWidth="1"/>
  </cols>
  <sheetData>
    <row r="1" spans="1:7" ht="15.75" x14ac:dyDescent="0.25">
      <c r="A1" s="37"/>
      <c r="B1" s="104" t="s">
        <v>78</v>
      </c>
      <c r="C1" s="104"/>
      <c r="D1" s="107" t="s">
        <v>79</v>
      </c>
      <c r="E1" s="107"/>
    </row>
    <row r="2" spans="1:7" x14ac:dyDescent="0.25">
      <c r="A2" s="24" t="s">
        <v>66</v>
      </c>
      <c r="B2" s="24" t="s">
        <v>67</v>
      </c>
      <c r="C2" s="24" t="s">
        <v>1</v>
      </c>
      <c r="D2" s="24" t="s">
        <v>3</v>
      </c>
      <c r="E2" s="24" t="s">
        <v>1</v>
      </c>
    </row>
    <row r="3" spans="1:7" x14ac:dyDescent="0.25">
      <c r="A3" s="25" t="s">
        <v>68</v>
      </c>
      <c r="B3" s="38">
        <v>8626</v>
      </c>
      <c r="C3" s="38">
        <v>2660</v>
      </c>
      <c r="D3" s="38">
        <v>17164</v>
      </c>
      <c r="E3" s="38">
        <v>3042</v>
      </c>
    </row>
    <row r="4" spans="1:7" x14ac:dyDescent="0.25">
      <c r="A4" s="27" t="s">
        <v>69</v>
      </c>
      <c r="B4" s="39">
        <v>91</v>
      </c>
      <c r="C4" s="39">
        <v>2396</v>
      </c>
      <c r="D4" s="39">
        <v>47</v>
      </c>
      <c r="E4" s="39">
        <v>1632</v>
      </c>
    </row>
    <row r="5" spans="1:7" x14ac:dyDescent="0.25">
      <c r="A5" s="33" t="s">
        <v>8</v>
      </c>
      <c r="B5" s="40">
        <f>SUM(B3:B4)</f>
        <v>8717</v>
      </c>
      <c r="C5" s="40">
        <f>SUM(C3:C4)</f>
        <v>5056</v>
      </c>
      <c r="D5" s="40">
        <f>SUM(D3:D4)</f>
        <v>17211</v>
      </c>
      <c r="E5" s="40">
        <f>SUM(E3:E4)</f>
        <v>4674</v>
      </c>
      <c r="G5" s="31"/>
    </row>
    <row r="6" spans="1:7" ht="29.25" customHeight="1" x14ac:dyDescent="0.25">
      <c r="A6" s="99" t="s">
        <v>110</v>
      </c>
      <c r="B6" s="99"/>
      <c r="C6" s="99"/>
      <c r="D6" s="99"/>
      <c r="E6" s="99"/>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XFD2"/>
    </sheetView>
  </sheetViews>
  <sheetFormatPr defaultRowHeight="15" x14ac:dyDescent="0.25"/>
  <cols>
    <col min="1" max="1" width="24.7109375" customWidth="1"/>
    <col min="2" max="4" width="14.7109375" customWidth="1"/>
  </cols>
  <sheetData>
    <row r="1" spans="1:4" ht="73.5" customHeight="1" x14ac:dyDescent="0.25">
      <c r="A1" s="108" t="s">
        <v>111</v>
      </c>
      <c r="B1" s="108"/>
      <c r="C1" s="108"/>
      <c r="D1" s="108"/>
    </row>
    <row r="2" spans="1:4" ht="22.5" customHeight="1" x14ac:dyDescent="0.25">
      <c r="A2" s="99" t="s">
        <v>85</v>
      </c>
      <c r="B2" s="99"/>
      <c r="C2" s="99"/>
      <c r="D2" s="99"/>
    </row>
    <row r="3" spans="1:4" ht="18.75" customHeight="1" x14ac:dyDescent="0.25">
      <c r="A3" s="99" t="s">
        <v>86</v>
      </c>
      <c r="B3" s="99"/>
      <c r="C3" s="99"/>
      <c r="D3" s="99"/>
    </row>
    <row r="4" spans="1:4" ht="18.75" customHeight="1" x14ac:dyDescent="0.25">
      <c r="A4" s="105" t="s">
        <v>87</v>
      </c>
      <c r="B4" s="106"/>
      <c r="C4" s="106"/>
      <c r="D4" s="106"/>
    </row>
    <row r="5" spans="1:4" ht="18.75" customHeight="1" x14ac:dyDescent="0.25">
      <c r="A5" s="99" t="s">
        <v>88</v>
      </c>
      <c r="B5" s="99"/>
      <c r="C5" s="99"/>
      <c r="D5" s="99"/>
    </row>
    <row r="6" spans="1:4" ht="18" customHeight="1" x14ac:dyDescent="0.25">
      <c r="A6" s="99" t="s">
        <v>89</v>
      </c>
      <c r="B6" s="99"/>
      <c r="C6" s="99"/>
      <c r="D6" s="99"/>
    </row>
    <row r="7" spans="1:4" ht="22.5" customHeight="1" x14ac:dyDescent="0.25">
      <c r="A7" s="99" t="s">
        <v>90</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5" x14ac:dyDescent="0.25"/>
  <cols>
    <col min="1" max="1" width="24.7109375" customWidth="1"/>
    <col min="2" max="4" width="14.7109375" customWidth="1"/>
  </cols>
  <sheetData>
    <row r="1" spans="1:5" x14ac:dyDescent="0.25">
      <c r="A1" s="24" t="s">
        <v>66</v>
      </c>
      <c r="B1" s="24" t="s">
        <v>67</v>
      </c>
      <c r="C1" s="24" t="s">
        <v>1</v>
      </c>
      <c r="D1" s="24" t="s">
        <v>8</v>
      </c>
    </row>
    <row r="2" spans="1:5" x14ac:dyDescent="0.25">
      <c r="A2" s="25" t="s">
        <v>68</v>
      </c>
      <c r="B2" s="26">
        <v>1199042</v>
      </c>
      <c r="C2" s="26">
        <v>166093</v>
      </c>
      <c r="D2" s="26">
        <f t="shared" ref="D2:D5" si="0">SUM(B2:C2)</f>
        <v>1365135</v>
      </c>
    </row>
    <row r="3" spans="1:5" x14ac:dyDescent="0.25">
      <c r="A3" s="27" t="s">
        <v>15</v>
      </c>
      <c r="B3" s="26">
        <v>19706</v>
      </c>
      <c r="C3" s="26">
        <v>38461</v>
      </c>
      <c r="D3" s="26">
        <f t="shared" si="0"/>
        <v>58167</v>
      </c>
      <c r="E3" s="31"/>
    </row>
    <row r="4" spans="1:5" x14ac:dyDescent="0.25">
      <c r="A4" s="28" t="s">
        <v>18</v>
      </c>
      <c r="B4" s="26">
        <v>13610</v>
      </c>
      <c r="C4" s="26">
        <v>13282</v>
      </c>
      <c r="D4" s="26">
        <f t="shared" si="0"/>
        <v>26892</v>
      </c>
    </row>
    <row r="5" spans="1:5" x14ac:dyDescent="0.25">
      <c r="A5" s="28" t="s">
        <v>69</v>
      </c>
      <c r="B5" s="26">
        <v>20789</v>
      </c>
      <c r="C5" s="26">
        <v>348421</v>
      </c>
      <c r="D5" s="26">
        <f t="shared" si="0"/>
        <v>369210</v>
      </c>
    </row>
    <row r="6" spans="1:5" x14ac:dyDescent="0.25">
      <c r="A6" s="29" t="s">
        <v>8</v>
      </c>
      <c r="B6" s="30">
        <f>SUM(B2:B5)</f>
        <v>1253147</v>
      </c>
      <c r="C6" s="30">
        <f>SUM(C2:C5)</f>
        <v>566257</v>
      </c>
      <c r="D6" s="30">
        <f>SUM(D2:D5)</f>
        <v>1819404</v>
      </c>
    </row>
    <row r="7" spans="1:5" ht="39" customHeight="1" x14ac:dyDescent="0.25">
      <c r="A7" s="99" t="s">
        <v>121</v>
      </c>
      <c r="B7" s="99"/>
      <c r="C7" s="99"/>
      <c r="D7" s="99"/>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5" t="s">
        <v>68</v>
      </c>
      <c r="B2" s="32">
        <v>479388</v>
      </c>
      <c r="C2" s="32">
        <v>185069</v>
      </c>
      <c r="D2" s="32">
        <v>29030</v>
      </c>
      <c r="E2" s="32">
        <v>611634</v>
      </c>
      <c r="F2" s="32">
        <v>6647</v>
      </c>
      <c r="G2" s="32">
        <v>17992</v>
      </c>
      <c r="H2" s="32">
        <f>I2-SUM(B2:G2)</f>
        <v>35375</v>
      </c>
      <c r="I2" s="32">
        <v>1365135</v>
      </c>
    </row>
    <row r="3" spans="1:9" x14ac:dyDescent="0.25">
      <c r="A3" s="27" t="s">
        <v>69</v>
      </c>
      <c r="B3" s="32">
        <v>85724</v>
      </c>
      <c r="C3" s="32">
        <v>12692</v>
      </c>
      <c r="D3" s="32">
        <v>13209</v>
      </c>
      <c r="E3" s="32">
        <v>284748</v>
      </c>
      <c r="F3" s="32">
        <v>14642</v>
      </c>
      <c r="G3" s="32">
        <v>4242</v>
      </c>
      <c r="H3" s="32">
        <f>I3-SUM(B3:G3)</f>
        <v>39012</v>
      </c>
      <c r="I3" s="32">
        <f>I4-I2</f>
        <v>454269</v>
      </c>
    </row>
    <row r="4" spans="1:9" x14ac:dyDescent="0.25">
      <c r="A4" s="33" t="s">
        <v>8</v>
      </c>
      <c r="B4" s="34">
        <f t="shared" ref="B4:H4" si="0">SUM(B2:B3)</f>
        <v>565112</v>
      </c>
      <c r="C4" s="34">
        <f t="shared" si="0"/>
        <v>197761</v>
      </c>
      <c r="D4" s="34">
        <f t="shared" si="0"/>
        <v>42239</v>
      </c>
      <c r="E4" s="34">
        <f t="shared" si="0"/>
        <v>896382</v>
      </c>
      <c r="F4" s="34">
        <f t="shared" si="0"/>
        <v>21289</v>
      </c>
      <c r="G4" s="34">
        <f t="shared" si="0"/>
        <v>22234</v>
      </c>
      <c r="H4" s="34">
        <f t="shared" si="0"/>
        <v>74387</v>
      </c>
      <c r="I4" s="34">
        <v>1819404</v>
      </c>
    </row>
    <row r="5" spans="1:9" ht="18.75" customHeight="1" x14ac:dyDescent="0.25">
      <c r="A5" s="100" t="s">
        <v>122</v>
      </c>
      <c r="B5" s="100"/>
      <c r="C5" s="100"/>
      <c r="D5" s="100"/>
      <c r="E5" s="100"/>
      <c r="F5" s="100"/>
      <c r="G5" s="100"/>
      <c r="H5" s="100"/>
      <c r="I5" s="100"/>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65" t="s">
        <v>0</v>
      </c>
      <c r="B1" s="59" t="s">
        <v>173</v>
      </c>
      <c r="C1" s="59" t="s">
        <v>174</v>
      </c>
      <c r="D1" s="59" t="s">
        <v>175</v>
      </c>
      <c r="E1" s="59" t="s">
        <v>176</v>
      </c>
      <c r="F1" s="59" t="s">
        <v>177</v>
      </c>
    </row>
    <row r="2" spans="1:7" x14ac:dyDescent="0.25">
      <c r="A2" s="66" t="s">
        <v>55</v>
      </c>
      <c r="B2" s="67">
        <f>SUM(B3:B4)</f>
        <v>310739260.87</v>
      </c>
      <c r="C2" s="67">
        <f>SUM(C3:C4)</f>
        <v>312432331.32999998</v>
      </c>
      <c r="D2" s="67">
        <f>SUM(D3:D4)</f>
        <v>316545549.23000002</v>
      </c>
      <c r="E2" s="67">
        <f>SUM(E3:E4)</f>
        <v>316965964.19</v>
      </c>
      <c r="F2" s="67">
        <f>SUM(F3:F4)</f>
        <v>320090917.32999998</v>
      </c>
      <c r="G2" s="68"/>
    </row>
    <row r="3" spans="1:7" ht="15" customHeight="1" x14ac:dyDescent="0.25">
      <c r="A3" s="62" t="s">
        <v>197</v>
      </c>
      <c r="B3" s="63">
        <v>184799943.87</v>
      </c>
      <c r="C3" s="63">
        <v>187919848.84</v>
      </c>
      <c r="D3" s="63">
        <v>191874160.22</v>
      </c>
      <c r="E3" s="63">
        <v>193208930.59</v>
      </c>
      <c r="F3" s="63">
        <v>196616542.47</v>
      </c>
      <c r="G3" s="68"/>
    </row>
    <row r="4" spans="1:7" ht="15" customHeight="1" x14ac:dyDescent="0.25">
      <c r="A4" s="62" t="s">
        <v>198</v>
      </c>
      <c r="B4" s="63">
        <v>125939317</v>
      </c>
      <c r="C4" s="63">
        <v>124512482.48999999</v>
      </c>
      <c r="D4" s="63">
        <v>124671389.01000001</v>
      </c>
      <c r="E4" s="63">
        <v>123757033.59999999</v>
      </c>
      <c r="F4" s="63">
        <v>123474374.86</v>
      </c>
    </row>
    <row r="5" spans="1:7" ht="15" customHeight="1" x14ac:dyDescent="0.25">
      <c r="A5" s="60" t="s">
        <v>2</v>
      </c>
      <c r="B5" s="61">
        <f t="shared" ref="B5:D5" si="0">SUM(B6:B7)</f>
        <v>13100551</v>
      </c>
      <c r="C5" s="61">
        <f t="shared" si="0"/>
        <v>13104848</v>
      </c>
      <c r="D5" s="61">
        <f t="shared" si="0"/>
        <v>13086357</v>
      </c>
      <c r="E5" s="61">
        <f t="shared" ref="E5:F5" si="1">SUM(E6:E7)</f>
        <v>13020337.872</v>
      </c>
      <c r="F5" s="61">
        <f t="shared" si="1"/>
        <v>13054556</v>
      </c>
    </row>
    <row r="6" spans="1:7" ht="15" customHeight="1" x14ac:dyDescent="0.25">
      <c r="A6" s="62" t="s">
        <v>199</v>
      </c>
      <c r="B6" s="69" t="s">
        <v>200</v>
      </c>
      <c r="C6" s="69" t="s">
        <v>200</v>
      </c>
      <c r="D6" s="69" t="s">
        <v>200</v>
      </c>
      <c r="E6" s="69" t="s">
        <v>200</v>
      </c>
      <c r="F6" s="69" t="s">
        <v>200</v>
      </c>
    </row>
    <row r="7" spans="1:7" ht="15" customHeight="1" x14ac:dyDescent="0.25">
      <c r="A7" s="62" t="s">
        <v>198</v>
      </c>
      <c r="B7" s="63">
        <v>13100551</v>
      </c>
      <c r="C7" s="63">
        <v>13104848</v>
      </c>
      <c r="D7" s="63">
        <v>13086357</v>
      </c>
      <c r="E7" s="63">
        <v>13020337.872</v>
      </c>
      <c r="F7" s="63">
        <v>13054556</v>
      </c>
    </row>
    <row r="8" spans="1:7" ht="15" customHeight="1" x14ac:dyDescent="0.25">
      <c r="A8" s="60" t="s">
        <v>5</v>
      </c>
      <c r="B8" s="61">
        <f>SUM(B9:B10)</f>
        <v>9216815</v>
      </c>
      <c r="C8" s="61">
        <v>9212082</v>
      </c>
      <c r="D8" s="61">
        <f>SUM(D9:D10)</f>
        <v>9422502</v>
      </c>
      <c r="E8" s="61">
        <f>SUM(E9:E10)</f>
        <v>9443358</v>
      </c>
      <c r="F8" s="61">
        <f>SUM(F9:F10)</f>
        <v>9052362</v>
      </c>
    </row>
    <row r="9" spans="1:7" ht="15" customHeight="1" x14ac:dyDescent="0.25">
      <c r="A9" s="62" t="s">
        <v>199</v>
      </c>
      <c r="B9" s="63">
        <v>2169494</v>
      </c>
      <c r="C9" s="63">
        <v>2199880</v>
      </c>
      <c r="D9" s="63">
        <v>2179209</v>
      </c>
      <c r="E9" s="63">
        <v>2168663</v>
      </c>
      <c r="F9" s="63">
        <v>2186928</v>
      </c>
    </row>
    <row r="10" spans="1:7" ht="15" customHeight="1" x14ac:dyDescent="0.25">
      <c r="A10" s="62" t="s">
        <v>198</v>
      </c>
      <c r="B10" s="63">
        <v>7047321</v>
      </c>
      <c r="C10" s="63">
        <v>7141932</v>
      </c>
      <c r="D10" s="63">
        <v>7243293</v>
      </c>
      <c r="E10" s="63">
        <v>7274695</v>
      </c>
      <c r="F10" s="63">
        <v>6865434</v>
      </c>
    </row>
    <row r="11" spans="1:7" ht="15" customHeight="1" x14ac:dyDescent="0.25">
      <c r="A11" s="60" t="s">
        <v>201</v>
      </c>
      <c r="B11" s="61">
        <v>31450000</v>
      </c>
      <c r="C11" s="61">
        <v>31450000</v>
      </c>
      <c r="D11" s="61">
        <f>0.85*37000000</f>
        <v>31450000</v>
      </c>
      <c r="E11" s="61">
        <f>0.85*37000000</f>
        <v>31450000</v>
      </c>
      <c r="F11" s="61">
        <f>0.85*37000000</f>
        <v>31450000</v>
      </c>
    </row>
    <row r="12" spans="1:7" ht="15" customHeight="1" x14ac:dyDescent="0.25">
      <c r="A12" s="62" t="s">
        <v>199</v>
      </c>
      <c r="B12" s="63" t="s">
        <v>4</v>
      </c>
      <c r="C12" s="63" t="s">
        <v>202</v>
      </c>
      <c r="D12" s="63" t="s">
        <v>4</v>
      </c>
      <c r="E12" s="63" t="s">
        <v>4</v>
      </c>
      <c r="F12" s="63" t="s">
        <v>4</v>
      </c>
    </row>
    <row r="13" spans="1:7" ht="15" customHeight="1" x14ac:dyDescent="0.25">
      <c r="A13" s="62" t="s">
        <v>198</v>
      </c>
      <c r="B13" s="63" t="s">
        <v>4</v>
      </c>
      <c r="C13" s="63" t="s">
        <v>202</v>
      </c>
      <c r="D13" s="63" t="s">
        <v>4</v>
      </c>
      <c r="E13" s="63" t="s">
        <v>4</v>
      </c>
      <c r="F13" s="63" t="s">
        <v>4</v>
      </c>
    </row>
    <row r="14" spans="1:7" ht="15" customHeight="1" x14ac:dyDescent="0.25">
      <c r="A14" s="60" t="s">
        <v>203</v>
      </c>
      <c r="B14" s="61">
        <v>4420000</v>
      </c>
      <c r="C14" s="61">
        <v>4420000</v>
      </c>
      <c r="D14" s="61">
        <f>0.85*5200000</f>
        <v>4420000</v>
      </c>
      <c r="E14" s="61">
        <f>0.85*5200000</f>
        <v>4420000</v>
      </c>
      <c r="F14" s="61">
        <f>0.85*5200000</f>
        <v>4420000</v>
      </c>
    </row>
    <row r="15" spans="1:7" ht="15" customHeight="1" x14ac:dyDescent="0.25">
      <c r="A15" s="62" t="s">
        <v>199</v>
      </c>
      <c r="B15" s="63" t="s">
        <v>4</v>
      </c>
      <c r="C15" s="63" t="s">
        <v>202</v>
      </c>
      <c r="D15" s="63" t="s">
        <v>4</v>
      </c>
      <c r="E15" s="63" t="s">
        <v>4</v>
      </c>
      <c r="F15" s="63" t="s">
        <v>4</v>
      </c>
    </row>
    <row r="16" spans="1:7" ht="15" customHeight="1" x14ac:dyDescent="0.25">
      <c r="A16" s="62" t="s">
        <v>198</v>
      </c>
      <c r="B16" s="63" t="s">
        <v>4</v>
      </c>
      <c r="C16" s="63" t="s">
        <v>202</v>
      </c>
      <c r="D16" s="63" t="s">
        <v>4</v>
      </c>
      <c r="E16" s="63" t="s">
        <v>4</v>
      </c>
      <c r="F16" s="63" t="s">
        <v>4</v>
      </c>
    </row>
    <row r="17" spans="1:6" ht="24.75" customHeight="1" x14ac:dyDescent="0.25">
      <c r="A17" s="60" t="s">
        <v>204</v>
      </c>
      <c r="B17" s="61">
        <v>1700000</v>
      </c>
      <c r="C17" s="61">
        <v>1700000</v>
      </c>
      <c r="D17" s="61">
        <f>0.85*2000000</f>
        <v>1700000</v>
      </c>
      <c r="E17" s="61">
        <f>0.85*2000000</f>
        <v>1700000</v>
      </c>
      <c r="F17" s="61">
        <f>0.85*2000000</f>
        <v>1700000</v>
      </c>
    </row>
    <row r="18" spans="1:6" ht="14.25" customHeight="1" x14ac:dyDescent="0.25">
      <c r="A18" s="62" t="s">
        <v>199</v>
      </c>
      <c r="B18" s="63" t="s">
        <v>4</v>
      </c>
      <c r="C18" s="63" t="s">
        <v>202</v>
      </c>
      <c r="D18" s="63" t="s">
        <v>4</v>
      </c>
      <c r="E18" s="63" t="s">
        <v>4</v>
      </c>
      <c r="F18" s="63" t="s">
        <v>4</v>
      </c>
    </row>
    <row r="19" spans="1:6" ht="14.25" customHeight="1" x14ac:dyDescent="0.25">
      <c r="A19" s="62" t="s">
        <v>198</v>
      </c>
      <c r="B19" s="63" t="s">
        <v>4</v>
      </c>
      <c r="C19" s="63" t="s">
        <v>202</v>
      </c>
      <c r="D19" s="63" t="s">
        <v>4</v>
      </c>
      <c r="E19" s="63" t="s">
        <v>4</v>
      </c>
      <c r="F19" s="63" t="s">
        <v>4</v>
      </c>
    </row>
    <row r="20" spans="1:6" ht="15.95" customHeight="1" x14ac:dyDescent="0.25">
      <c r="A20" s="60" t="s">
        <v>8</v>
      </c>
      <c r="B20" s="61">
        <f>SUM(B8,B5,B2,B11,B14,B17)</f>
        <v>370626626.87</v>
      </c>
      <c r="C20" s="61">
        <f>SUM(C8,C5,C2,C11,C14,C17)</f>
        <v>372319261.32999998</v>
      </c>
      <c r="D20" s="61">
        <f>SUM(D8,D5,D2,D11,D14,D17)</f>
        <v>376624408.23000002</v>
      </c>
      <c r="E20" s="61">
        <f>SUM(E8,E5,E2,E11,E14,E17)</f>
        <v>376999660.06199998</v>
      </c>
      <c r="F20" s="61">
        <f>SUM(F8,F5,F2,F11,F14,F17)</f>
        <v>379767835.32999998</v>
      </c>
    </row>
    <row r="21" spans="1:6" ht="15.95" customHeight="1" x14ac:dyDescent="0.25">
      <c r="A21" s="84"/>
      <c r="B21" s="85"/>
      <c r="C21" s="85"/>
      <c r="D21" s="85"/>
      <c r="E21" s="85"/>
      <c r="F21" s="85"/>
    </row>
    <row r="22" spans="1:6" ht="57" customHeight="1" x14ac:dyDescent="0.25">
      <c r="A22" s="86" t="s">
        <v>205</v>
      </c>
      <c r="B22" s="86"/>
      <c r="C22" s="86"/>
      <c r="D22" s="86"/>
      <c r="E22" s="86"/>
      <c r="F22" s="86"/>
    </row>
    <row r="23" spans="1:6" ht="17.25" customHeight="1" x14ac:dyDescent="0.25">
      <c r="A23" s="87" t="s">
        <v>9</v>
      </c>
      <c r="B23" s="87"/>
      <c r="C23" s="87"/>
      <c r="D23" s="87"/>
      <c r="E23" s="87"/>
      <c r="F23" s="87"/>
    </row>
    <row r="24" spans="1:6" ht="15" customHeight="1" x14ac:dyDescent="0.25">
      <c r="A24" s="87" t="s">
        <v>10</v>
      </c>
      <c r="B24" s="87"/>
      <c r="C24" s="87"/>
      <c r="D24" s="87"/>
      <c r="E24" s="87"/>
      <c r="F24" s="87"/>
    </row>
    <row r="25" spans="1:6" ht="15" customHeight="1" x14ac:dyDescent="0.25">
      <c r="A25" s="87" t="s">
        <v>11</v>
      </c>
      <c r="B25" s="87"/>
      <c r="C25" s="87"/>
      <c r="D25" s="87"/>
      <c r="E25" s="87"/>
      <c r="F25" s="87"/>
    </row>
    <row r="26" spans="1:6" ht="15" customHeight="1" x14ac:dyDescent="0.25">
      <c r="A26" s="87" t="s">
        <v>206</v>
      </c>
      <c r="B26" s="87"/>
      <c r="C26" s="87"/>
      <c r="D26" s="87"/>
      <c r="E26" s="87"/>
      <c r="F26" s="87"/>
    </row>
    <row r="27" spans="1:6" ht="24.75" customHeight="1" x14ac:dyDescent="0.25">
      <c r="A27" s="81" t="s">
        <v>12</v>
      </c>
      <c r="B27" s="82"/>
      <c r="C27" s="82"/>
      <c r="D27" s="82"/>
      <c r="E27" s="82"/>
      <c r="F27" s="83"/>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5" t="s">
        <v>68</v>
      </c>
      <c r="B2" s="35">
        <v>61075</v>
      </c>
      <c r="C2" s="35">
        <v>257767</v>
      </c>
      <c r="D2" s="35">
        <v>120552</v>
      </c>
      <c r="E2" s="35">
        <v>201542</v>
      </c>
      <c r="F2" s="35">
        <v>337057</v>
      </c>
      <c r="G2" s="35">
        <v>240942</v>
      </c>
      <c r="H2" s="35">
        <v>130074</v>
      </c>
      <c r="I2" s="35">
        <v>16127</v>
      </c>
      <c r="J2" s="35">
        <f t="shared" ref="J2:J4" si="0">SUM(B2:I2)</f>
        <v>1365136</v>
      </c>
    </row>
    <row r="3" spans="1:10" x14ac:dyDescent="0.25">
      <c r="A3" s="27" t="s">
        <v>15</v>
      </c>
      <c r="B3" s="35">
        <v>3608</v>
      </c>
      <c r="C3" s="35">
        <v>11316</v>
      </c>
      <c r="D3" s="35">
        <v>28100</v>
      </c>
      <c r="E3" s="35">
        <v>12557</v>
      </c>
      <c r="F3" s="35">
        <v>2585</v>
      </c>
      <c r="G3" s="35">
        <v>0</v>
      </c>
      <c r="H3" s="35">
        <v>0</v>
      </c>
      <c r="I3" s="35">
        <v>0</v>
      </c>
      <c r="J3" s="35">
        <f t="shared" si="0"/>
        <v>58166</v>
      </c>
    </row>
    <row r="4" spans="1:10" x14ac:dyDescent="0.25">
      <c r="A4" s="27" t="s">
        <v>69</v>
      </c>
      <c r="B4" s="35">
        <v>3691</v>
      </c>
      <c r="C4" s="35">
        <v>16673</v>
      </c>
      <c r="D4" s="35">
        <v>22453</v>
      </c>
      <c r="E4" s="35">
        <v>32927</v>
      </c>
      <c r="F4" s="35">
        <v>157796</v>
      </c>
      <c r="G4" s="35">
        <v>83117</v>
      </c>
      <c r="H4" s="35">
        <v>73425</v>
      </c>
      <c r="I4" s="35">
        <v>6017</v>
      </c>
      <c r="J4" s="35">
        <f t="shared" si="0"/>
        <v>396099</v>
      </c>
    </row>
    <row r="5" spans="1:10" x14ac:dyDescent="0.25">
      <c r="A5" s="33" t="s">
        <v>8</v>
      </c>
      <c r="B5" s="36">
        <f t="shared" ref="B5:J5" si="1">SUM(B2:B4)</f>
        <v>68374</v>
      </c>
      <c r="C5" s="36">
        <f t="shared" si="1"/>
        <v>285756</v>
      </c>
      <c r="D5" s="36">
        <f t="shared" si="1"/>
        <v>171105</v>
      </c>
      <c r="E5" s="36">
        <f t="shared" si="1"/>
        <v>247026</v>
      </c>
      <c r="F5" s="36">
        <f t="shared" si="1"/>
        <v>497438</v>
      </c>
      <c r="G5" s="36">
        <f t="shared" si="1"/>
        <v>324059</v>
      </c>
      <c r="H5" s="36">
        <f t="shared" si="1"/>
        <v>203499</v>
      </c>
      <c r="I5" s="36">
        <f t="shared" si="1"/>
        <v>22144</v>
      </c>
      <c r="J5" s="36">
        <f t="shared" si="1"/>
        <v>1819401</v>
      </c>
    </row>
    <row r="6" spans="1:10" ht="21.75" customHeight="1" x14ac:dyDescent="0.25">
      <c r="A6" s="100" t="s">
        <v>123</v>
      </c>
      <c r="B6" s="100"/>
      <c r="C6" s="100"/>
      <c r="D6" s="100"/>
      <c r="E6" s="100"/>
      <c r="F6" s="100"/>
      <c r="G6" s="100"/>
      <c r="H6" s="100"/>
      <c r="I6" s="100"/>
      <c r="J6" s="100"/>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41" sqref="C41"/>
    </sheetView>
  </sheetViews>
  <sheetFormatPr defaultRowHeight="15" x14ac:dyDescent="0.25"/>
  <cols>
    <col min="1" max="1" width="24.7109375" customWidth="1"/>
    <col min="2" max="5" width="12.7109375" customWidth="1"/>
  </cols>
  <sheetData>
    <row r="1" spans="1:5" ht="15.75" x14ac:dyDescent="0.25">
      <c r="A1" s="37"/>
      <c r="B1" s="104" t="s">
        <v>78</v>
      </c>
      <c r="C1" s="104"/>
      <c r="D1" s="104" t="s">
        <v>79</v>
      </c>
      <c r="E1" s="104"/>
    </row>
    <row r="2" spans="1:5" x14ac:dyDescent="0.25">
      <c r="A2" s="24" t="s">
        <v>66</v>
      </c>
      <c r="B2" s="24" t="s">
        <v>67</v>
      </c>
      <c r="C2" s="24" t="s">
        <v>1</v>
      </c>
      <c r="D2" s="24" t="s">
        <v>3</v>
      </c>
      <c r="E2" s="24" t="s">
        <v>1</v>
      </c>
    </row>
    <row r="3" spans="1:5" x14ac:dyDescent="0.25">
      <c r="A3" s="25" t="s">
        <v>68</v>
      </c>
      <c r="B3" s="38">
        <v>737217</v>
      </c>
      <c r="C3" s="38">
        <v>167613</v>
      </c>
      <c r="D3" s="38">
        <v>1660868</v>
      </c>
      <c r="E3" s="38">
        <v>164574</v>
      </c>
    </row>
    <row r="4" spans="1:5" x14ac:dyDescent="0.25">
      <c r="A4" s="27" t="s">
        <v>69</v>
      </c>
      <c r="B4" s="39">
        <v>63133</v>
      </c>
      <c r="C4" s="39">
        <v>469830</v>
      </c>
      <c r="D4" s="39">
        <v>45077</v>
      </c>
      <c r="E4" s="39">
        <v>330494</v>
      </c>
    </row>
    <row r="5" spans="1:5" x14ac:dyDescent="0.25">
      <c r="A5" s="33" t="s">
        <v>8</v>
      </c>
      <c r="B5" s="40">
        <f>SUM(B3:B4)</f>
        <v>800350</v>
      </c>
      <c r="C5" s="40">
        <f>SUM(C3:C4)</f>
        <v>637443</v>
      </c>
      <c r="D5" s="40">
        <f>SUM(D3:D4)</f>
        <v>1705945</v>
      </c>
      <c r="E5" s="40">
        <f>SUM(E3:E4)</f>
        <v>495068</v>
      </c>
    </row>
    <row r="6" spans="1:5" ht="33.75" customHeight="1" x14ac:dyDescent="0.25">
      <c r="A6" s="99" t="s">
        <v>124</v>
      </c>
      <c r="B6" s="99"/>
      <c r="C6" s="99"/>
      <c r="D6" s="99"/>
      <c r="E6" s="99"/>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XFD2"/>
    </sheetView>
  </sheetViews>
  <sheetFormatPr defaultRowHeight="15" x14ac:dyDescent="0.25"/>
  <cols>
    <col min="1" max="1" width="24.7109375" customWidth="1"/>
    <col min="2" max="4" width="14.7109375" customWidth="1"/>
  </cols>
  <sheetData>
    <row r="1" spans="1:4" ht="87.75" customHeight="1" x14ac:dyDescent="0.25">
      <c r="A1" s="99" t="s">
        <v>125</v>
      </c>
      <c r="B1" s="99"/>
      <c r="C1" s="99"/>
      <c r="D1" s="99"/>
    </row>
    <row r="2" spans="1:4" ht="22.5" customHeight="1" x14ac:dyDescent="0.25">
      <c r="A2" s="99" t="s">
        <v>85</v>
      </c>
      <c r="B2" s="99"/>
      <c r="C2" s="99"/>
      <c r="D2" s="99"/>
    </row>
    <row r="3" spans="1:4" ht="18.75" customHeight="1" x14ac:dyDescent="0.25">
      <c r="A3" s="99" t="s">
        <v>86</v>
      </c>
      <c r="B3" s="99"/>
      <c r="C3" s="99"/>
      <c r="D3" s="99"/>
    </row>
    <row r="4" spans="1:4" ht="18.75" customHeight="1" x14ac:dyDescent="0.25">
      <c r="A4" s="105" t="s">
        <v>87</v>
      </c>
      <c r="B4" s="106"/>
      <c r="C4" s="106"/>
      <c r="D4" s="106"/>
    </row>
    <row r="5" spans="1:4" ht="18.75" customHeight="1" x14ac:dyDescent="0.25">
      <c r="A5" s="99" t="s">
        <v>88</v>
      </c>
      <c r="B5" s="99"/>
      <c r="C5" s="99"/>
      <c r="D5" s="99"/>
    </row>
    <row r="6" spans="1:4" ht="18" customHeight="1" x14ac:dyDescent="0.25">
      <c r="A6" s="99" t="s">
        <v>89</v>
      </c>
      <c r="B6" s="99"/>
      <c r="C6" s="99"/>
      <c r="D6" s="99"/>
    </row>
    <row r="7" spans="1:4" ht="22.5" customHeight="1" x14ac:dyDescent="0.25">
      <c r="A7" s="99" t="s">
        <v>90</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5" x14ac:dyDescent="0.25"/>
  <cols>
    <col min="1" max="1" width="24.7109375" customWidth="1"/>
    <col min="2" max="4" width="14.7109375" customWidth="1"/>
  </cols>
  <sheetData>
    <row r="1" spans="1:4" x14ac:dyDescent="0.25">
      <c r="A1" s="24" t="s">
        <v>66</v>
      </c>
      <c r="B1" s="24" t="s">
        <v>67</v>
      </c>
      <c r="C1" s="24" t="s">
        <v>1</v>
      </c>
      <c r="D1" s="24" t="s">
        <v>104</v>
      </c>
    </row>
    <row r="2" spans="1:4" ht="15.75" customHeight="1" x14ac:dyDescent="0.25">
      <c r="A2" s="27" t="s">
        <v>105</v>
      </c>
      <c r="B2" s="26">
        <v>0</v>
      </c>
      <c r="C2" s="26">
        <v>9077964</v>
      </c>
      <c r="D2" s="26">
        <f>SUM(B2:C2)</f>
        <v>9077964</v>
      </c>
    </row>
    <row r="3" spans="1:4" x14ac:dyDescent="0.25">
      <c r="A3" s="27" t="s">
        <v>106</v>
      </c>
      <c r="B3" s="30">
        <v>0</v>
      </c>
      <c r="C3" s="26">
        <v>436688</v>
      </c>
      <c r="D3" s="26">
        <f t="shared" ref="D3:D4" si="0">SUM(B3:C3)</f>
        <v>436688</v>
      </c>
    </row>
    <row r="4" spans="1:4" x14ac:dyDescent="0.25">
      <c r="A4" s="25" t="s">
        <v>107</v>
      </c>
      <c r="B4" s="30">
        <v>0</v>
      </c>
      <c r="C4" s="26">
        <v>3539904</v>
      </c>
      <c r="D4" s="26">
        <f t="shared" si="0"/>
        <v>3539904</v>
      </c>
    </row>
    <row r="5" spans="1:4" x14ac:dyDescent="0.25">
      <c r="A5" s="33" t="s">
        <v>8</v>
      </c>
      <c r="B5" s="30">
        <v>0</v>
      </c>
      <c r="C5" s="30">
        <f>SUM(C2:C4)</f>
        <v>13054556</v>
      </c>
      <c r="D5" s="30">
        <f>SUM(D2:D4)</f>
        <v>13054556</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7" t="s">
        <v>105</v>
      </c>
      <c r="B2" s="32">
        <v>1820880</v>
      </c>
      <c r="C2" s="32">
        <v>557749</v>
      </c>
      <c r="D2" s="32">
        <v>860517</v>
      </c>
      <c r="E2" s="32">
        <v>4822426</v>
      </c>
      <c r="F2" s="32">
        <v>520157</v>
      </c>
      <c r="G2" s="32">
        <v>121435</v>
      </c>
      <c r="H2" s="32">
        <f>I2-SUM(B2:G2)</f>
        <v>374800</v>
      </c>
      <c r="I2" s="32">
        <v>9077964</v>
      </c>
    </row>
    <row r="3" spans="1:9" x14ac:dyDescent="0.25">
      <c r="A3" s="27" t="s">
        <v>106</v>
      </c>
      <c r="B3" s="32">
        <v>61430</v>
      </c>
      <c r="C3" s="32">
        <v>48883</v>
      </c>
      <c r="D3" s="32">
        <v>31502</v>
      </c>
      <c r="E3" s="32">
        <v>226139</v>
      </c>
      <c r="F3" s="32">
        <v>9884</v>
      </c>
      <c r="G3" s="32">
        <v>27300</v>
      </c>
      <c r="H3" s="32">
        <f t="shared" ref="H3:H4" si="0">I3-SUM(B3:G3)</f>
        <v>31550</v>
      </c>
      <c r="I3" s="32">
        <v>436688</v>
      </c>
    </row>
    <row r="4" spans="1:9" x14ac:dyDescent="0.25">
      <c r="A4" s="25" t="s">
        <v>107</v>
      </c>
      <c r="B4" s="32">
        <v>134070</v>
      </c>
      <c r="C4" s="32">
        <v>43808</v>
      </c>
      <c r="D4" s="32">
        <v>65377</v>
      </c>
      <c r="E4" s="32">
        <v>325817</v>
      </c>
      <c r="F4" s="32">
        <v>52633</v>
      </c>
      <c r="G4" s="32">
        <v>17342</v>
      </c>
      <c r="H4" s="32">
        <f t="shared" si="0"/>
        <v>2900857</v>
      </c>
      <c r="I4" s="32">
        <v>3539904</v>
      </c>
    </row>
    <row r="5" spans="1:9" x14ac:dyDescent="0.25">
      <c r="A5" s="33" t="s">
        <v>8</v>
      </c>
      <c r="B5" s="30">
        <f>SUM(B2:B4)</f>
        <v>2016380</v>
      </c>
      <c r="C5" s="30">
        <f t="shared" ref="C5:I5" si="1">SUM(C2:C4)</f>
        <v>650440</v>
      </c>
      <c r="D5" s="30">
        <f t="shared" si="1"/>
        <v>957396</v>
      </c>
      <c r="E5" s="30">
        <f t="shared" si="1"/>
        <v>5374382</v>
      </c>
      <c r="F5" s="30">
        <f>SUM(F2:F4)</f>
        <v>582674</v>
      </c>
      <c r="G5" s="30">
        <f>SUM(G2:G4)</f>
        <v>166077</v>
      </c>
      <c r="H5" s="30">
        <f t="shared" si="1"/>
        <v>3307207</v>
      </c>
      <c r="I5" s="30">
        <f t="shared" si="1"/>
        <v>13054556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66</v>
      </c>
      <c r="B1" s="16" t="s">
        <v>75</v>
      </c>
      <c r="C1" s="16" t="s">
        <v>27</v>
      </c>
      <c r="D1" s="16" t="s">
        <v>28</v>
      </c>
      <c r="E1" s="16" t="s">
        <v>29</v>
      </c>
      <c r="F1" s="16" t="s">
        <v>30</v>
      </c>
      <c r="G1" s="10" t="s">
        <v>108</v>
      </c>
      <c r="H1" s="11" t="s">
        <v>8</v>
      </c>
    </row>
    <row r="2" spans="1:8" x14ac:dyDescent="0.25">
      <c r="A2" s="27" t="s">
        <v>105</v>
      </c>
      <c r="B2" s="35">
        <v>787284</v>
      </c>
      <c r="C2" s="35">
        <v>648461</v>
      </c>
      <c r="D2" s="35">
        <v>972760</v>
      </c>
      <c r="E2" s="35">
        <v>1664907</v>
      </c>
      <c r="F2" s="35">
        <v>2537922</v>
      </c>
      <c r="G2" s="35">
        <v>2466628</v>
      </c>
      <c r="H2" s="35">
        <f>SUM(B2:G2)</f>
        <v>9077962</v>
      </c>
    </row>
    <row r="3" spans="1:8" x14ac:dyDescent="0.25">
      <c r="A3" s="27" t="s">
        <v>106</v>
      </c>
      <c r="B3" s="35">
        <v>61752</v>
      </c>
      <c r="C3" s="35">
        <v>16983</v>
      </c>
      <c r="D3" s="35">
        <v>34627</v>
      </c>
      <c r="E3" s="35">
        <v>39227</v>
      </c>
      <c r="F3" s="35">
        <v>108817</v>
      </c>
      <c r="G3" s="35">
        <v>175283</v>
      </c>
      <c r="H3" s="35">
        <f>SUM(B3:G3)</f>
        <v>436689</v>
      </c>
    </row>
    <row r="4" spans="1:8" x14ac:dyDescent="0.25">
      <c r="A4" s="25" t="s">
        <v>107</v>
      </c>
      <c r="B4" s="35">
        <v>148555</v>
      </c>
      <c r="C4" s="35">
        <v>122559</v>
      </c>
      <c r="D4" s="35">
        <v>181792</v>
      </c>
      <c r="E4" s="35">
        <v>240582</v>
      </c>
      <c r="F4" s="35">
        <v>372936</v>
      </c>
      <c r="G4" s="35">
        <v>2473481</v>
      </c>
      <c r="H4" s="35">
        <f>SUM(B4:G4)</f>
        <v>3539905</v>
      </c>
    </row>
    <row r="5" spans="1:8" x14ac:dyDescent="0.25">
      <c r="A5" s="33" t="s">
        <v>8</v>
      </c>
      <c r="B5" s="36">
        <f>SUM(B2:B4)</f>
        <v>997591</v>
      </c>
      <c r="C5" s="36">
        <f t="shared" ref="C5:H5" si="0">SUM(C2:C4)</f>
        <v>788003</v>
      </c>
      <c r="D5" s="36">
        <f t="shared" si="0"/>
        <v>1189179</v>
      </c>
      <c r="E5" s="36">
        <f t="shared" si="0"/>
        <v>1944716</v>
      </c>
      <c r="F5" s="36">
        <f t="shared" si="0"/>
        <v>3019675</v>
      </c>
      <c r="G5" s="36">
        <f t="shared" si="0"/>
        <v>5115392</v>
      </c>
      <c r="H5" s="36">
        <f t="shared" si="0"/>
        <v>13054556</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5" x14ac:dyDescent="0.25"/>
  <cols>
    <col min="1" max="1" width="24.7109375" customWidth="1"/>
    <col min="2" max="5" width="12.7109375" customWidth="1"/>
  </cols>
  <sheetData>
    <row r="1" spans="1:5" ht="15.75" x14ac:dyDescent="0.25">
      <c r="A1" s="37"/>
      <c r="B1" s="104" t="s">
        <v>78</v>
      </c>
      <c r="C1" s="104"/>
      <c r="D1" s="107" t="s">
        <v>79</v>
      </c>
      <c r="E1" s="107"/>
    </row>
    <row r="2" spans="1:5" x14ac:dyDescent="0.25">
      <c r="A2" s="24" t="s">
        <v>66</v>
      </c>
      <c r="B2" s="24" t="s">
        <v>67</v>
      </c>
      <c r="C2" s="24" t="s">
        <v>1</v>
      </c>
      <c r="D2" s="24" t="s">
        <v>3</v>
      </c>
      <c r="E2" s="24" t="s">
        <v>1</v>
      </c>
    </row>
    <row r="3" spans="1:5" x14ac:dyDescent="0.25">
      <c r="A3" s="27" t="s">
        <v>105</v>
      </c>
      <c r="B3" s="39">
        <v>0</v>
      </c>
      <c r="C3" s="39">
        <v>15500578</v>
      </c>
      <c r="D3" s="26">
        <v>0</v>
      </c>
      <c r="E3" s="26">
        <v>2655349</v>
      </c>
    </row>
    <row r="4" spans="1:5" x14ac:dyDescent="0.25">
      <c r="A4" s="27" t="s">
        <v>106</v>
      </c>
      <c r="B4" s="39">
        <v>0</v>
      </c>
      <c r="C4" s="39">
        <v>460643</v>
      </c>
      <c r="D4" s="26">
        <v>0</v>
      </c>
      <c r="E4" s="26">
        <v>412732</v>
      </c>
    </row>
    <row r="5" spans="1:5" x14ac:dyDescent="0.25">
      <c r="A5" s="25" t="s">
        <v>107</v>
      </c>
      <c r="B5" s="38">
        <v>0</v>
      </c>
      <c r="C5" s="38">
        <v>4227065</v>
      </c>
      <c r="D5" s="26">
        <v>0</v>
      </c>
      <c r="E5" s="26">
        <v>2852743</v>
      </c>
    </row>
    <row r="6" spans="1:5" x14ac:dyDescent="0.25">
      <c r="A6" s="33" t="s">
        <v>8</v>
      </c>
      <c r="B6" s="41">
        <v>0</v>
      </c>
      <c r="C6" s="41">
        <f>SUM(C3:C5)</f>
        <v>20188286</v>
      </c>
      <c r="D6" s="41">
        <f t="shared" ref="D6:E6" si="0">SUM(D3:D5)</f>
        <v>0</v>
      </c>
      <c r="E6" s="41">
        <f t="shared" si="0"/>
        <v>5920824</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XFD2"/>
    </sheetView>
  </sheetViews>
  <sheetFormatPr defaultRowHeight="15" x14ac:dyDescent="0.25"/>
  <cols>
    <col min="1" max="1" width="24.7109375" customWidth="1"/>
    <col min="2" max="4" width="14.7109375" customWidth="1"/>
  </cols>
  <sheetData>
    <row r="1" spans="1:4" ht="73.5" customHeight="1" x14ac:dyDescent="0.25">
      <c r="A1" s="99" t="s">
        <v>84</v>
      </c>
      <c r="B1" s="99"/>
      <c r="C1" s="99"/>
      <c r="D1" s="99"/>
    </row>
    <row r="2" spans="1:4" ht="22.5" customHeight="1" x14ac:dyDescent="0.25">
      <c r="A2" s="99" t="s">
        <v>85</v>
      </c>
      <c r="B2" s="99"/>
      <c r="C2" s="99"/>
      <c r="D2" s="99"/>
    </row>
    <row r="3" spans="1:4" ht="18.75" customHeight="1" x14ac:dyDescent="0.25">
      <c r="A3" s="99" t="s">
        <v>86</v>
      </c>
      <c r="B3" s="99"/>
      <c r="C3" s="99"/>
      <c r="D3" s="99"/>
    </row>
    <row r="4" spans="1:4" ht="18.75" customHeight="1" x14ac:dyDescent="0.25">
      <c r="A4" s="105" t="s">
        <v>87</v>
      </c>
      <c r="B4" s="106"/>
      <c r="C4" s="106"/>
      <c r="D4" s="106"/>
    </row>
    <row r="5" spans="1:4" ht="18.75" customHeight="1" x14ac:dyDescent="0.25">
      <c r="A5" s="99" t="s">
        <v>88</v>
      </c>
      <c r="B5" s="99"/>
      <c r="C5" s="99"/>
      <c r="D5" s="99"/>
    </row>
    <row r="6" spans="1:4" ht="18" customHeight="1" x14ac:dyDescent="0.25">
      <c r="A6" s="99" t="s">
        <v>89</v>
      </c>
      <c r="B6" s="99"/>
      <c r="C6" s="99"/>
      <c r="D6" s="99"/>
    </row>
    <row r="7" spans="1:4" ht="22.5" customHeight="1" x14ac:dyDescent="0.25">
      <c r="A7" s="99" t="s">
        <v>90</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heetViews>
  <sheetFormatPr defaultRowHeight="15" x14ac:dyDescent="0.25"/>
  <cols>
    <col min="1" max="1" width="24.7109375" customWidth="1"/>
    <col min="2" max="4" width="14.7109375" customWidth="1"/>
  </cols>
  <sheetData>
    <row r="1" spans="1:4" x14ac:dyDescent="0.25">
      <c r="A1" s="24" t="s">
        <v>66</v>
      </c>
      <c r="B1" s="24" t="s">
        <v>67</v>
      </c>
      <c r="C1" s="24" t="s">
        <v>1</v>
      </c>
      <c r="D1" s="24" t="s">
        <v>8</v>
      </c>
    </row>
    <row r="2" spans="1:4" ht="15.75" customHeight="1" x14ac:dyDescent="0.25">
      <c r="A2" s="27" t="s">
        <v>105</v>
      </c>
      <c r="B2" s="26">
        <v>0</v>
      </c>
      <c r="C2" s="26">
        <v>335</v>
      </c>
      <c r="D2" s="26">
        <f>SUM(B2:C2)</f>
        <v>335</v>
      </c>
    </row>
    <row r="3" spans="1:4" x14ac:dyDescent="0.25">
      <c r="A3" s="27" t="s">
        <v>106</v>
      </c>
      <c r="B3" s="30">
        <v>0</v>
      </c>
      <c r="C3" s="26">
        <v>97</v>
      </c>
      <c r="D3" s="26">
        <f t="shared" ref="D3:D4" si="0">SUM(B3:C3)</f>
        <v>97</v>
      </c>
    </row>
    <row r="4" spans="1:4" x14ac:dyDescent="0.25">
      <c r="A4" s="25" t="s">
        <v>107</v>
      </c>
      <c r="B4" s="30">
        <v>0</v>
      </c>
      <c r="C4" s="26">
        <v>429</v>
      </c>
      <c r="D4" s="26">
        <f t="shared" si="0"/>
        <v>429</v>
      </c>
    </row>
    <row r="5" spans="1:4" x14ac:dyDescent="0.25">
      <c r="A5" s="33" t="s">
        <v>8</v>
      </c>
      <c r="B5" s="30">
        <v>0</v>
      </c>
      <c r="C5" s="30">
        <f>SUM(C2:C4)</f>
        <v>861</v>
      </c>
      <c r="D5" s="30">
        <f>SUM(D2:D4)</f>
        <v>861</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7" t="s">
        <v>105</v>
      </c>
      <c r="B2" s="32">
        <v>73</v>
      </c>
      <c r="C2" s="32">
        <v>23</v>
      </c>
      <c r="D2" s="32">
        <v>47</v>
      </c>
      <c r="E2" s="32">
        <v>119</v>
      </c>
      <c r="F2" s="32">
        <v>14</v>
      </c>
      <c r="G2" s="32">
        <v>38</v>
      </c>
      <c r="H2" s="32">
        <f>I2-SUM(B2:G2)</f>
        <v>21</v>
      </c>
      <c r="I2" s="32">
        <v>335</v>
      </c>
    </row>
    <row r="3" spans="1:9" x14ac:dyDescent="0.25">
      <c r="A3" s="27" t="s">
        <v>106</v>
      </c>
      <c r="B3" s="32">
        <v>18</v>
      </c>
      <c r="C3" s="32">
        <v>2</v>
      </c>
      <c r="D3" s="32">
        <v>4</v>
      </c>
      <c r="E3" s="32">
        <v>57</v>
      </c>
      <c r="F3" s="32">
        <v>5</v>
      </c>
      <c r="G3" s="32">
        <v>4</v>
      </c>
      <c r="H3" s="32">
        <f t="shared" ref="H3:H4" si="0">I3-SUM(B3:G3)</f>
        <v>7</v>
      </c>
      <c r="I3" s="32">
        <v>97</v>
      </c>
    </row>
    <row r="4" spans="1:9" x14ac:dyDescent="0.25">
      <c r="A4" s="25" t="s">
        <v>107</v>
      </c>
      <c r="B4" s="32">
        <v>13</v>
      </c>
      <c r="C4" s="32">
        <v>0</v>
      </c>
      <c r="D4" s="32">
        <v>1</v>
      </c>
      <c r="E4" s="32">
        <v>36</v>
      </c>
      <c r="F4" s="32">
        <v>0</v>
      </c>
      <c r="G4" s="32">
        <v>4</v>
      </c>
      <c r="H4" s="32">
        <f t="shared" si="0"/>
        <v>375</v>
      </c>
      <c r="I4" s="32">
        <v>429</v>
      </c>
    </row>
    <row r="5" spans="1:9" x14ac:dyDescent="0.25">
      <c r="A5" s="33" t="s">
        <v>8</v>
      </c>
      <c r="B5" s="30">
        <f>SUM(B2:B4)</f>
        <v>104</v>
      </c>
      <c r="C5" s="30">
        <f t="shared" ref="C5:H5" si="1">SUM(C2:C4)</f>
        <v>25</v>
      </c>
      <c r="D5" s="30">
        <f t="shared" si="1"/>
        <v>52</v>
      </c>
      <c r="E5" s="30">
        <f t="shared" si="1"/>
        <v>212</v>
      </c>
      <c r="F5" s="30">
        <f t="shared" si="1"/>
        <v>19</v>
      </c>
      <c r="G5" s="30">
        <f t="shared" si="1"/>
        <v>46</v>
      </c>
      <c r="H5" s="30">
        <f t="shared" si="1"/>
        <v>403</v>
      </c>
      <c r="I5" s="30">
        <f>SUM(I2:I4)</f>
        <v>861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x14ac:dyDescent="0.25">
      <c r="A1" s="65" t="s">
        <v>0</v>
      </c>
      <c r="B1" s="59" t="s">
        <v>173</v>
      </c>
      <c r="C1" s="59" t="s">
        <v>174</v>
      </c>
      <c r="D1" s="59" t="s">
        <v>175</v>
      </c>
      <c r="E1" s="59" t="s">
        <v>176</v>
      </c>
      <c r="F1" s="59" t="s">
        <v>177</v>
      </c>
    </row>
    <row r="2" spans="1:6" x14ac:dyDescent="0.25">
      <c r="A2" s="66" t="s">
        <v>55</v>
      </c>
      <c r="B2" s="70">
        <f>SUM(B3:B4)</f>
        <v>621478521.75999999</v>
      </c>
      <c r="C2" s="70">
        <f>SUM(C3:C4)</f>
        <v>624864662.68000007</v>
      </c>
      <c r="D2" s="70">
        <f>SUM(D3:D4)</f>
        <v>633091098.45000005</v>
      </c>
      <c r="E2" s="70">
        <f>SUM(E3:E4)</f>
        <v>633931928.38999999</v>
      </c>
      <c r="F2" s="70">
        <f>SUM(F3:F4)</f>
        <v>640181834.65999997</v>
      </c>
    </row>
    <row r="3" spans="1:6" x14ac:dyDescent="0.25">
      <c r="A3" s="62" t="s">
        <v>207</v>
      </c>
      <c r="B3" s="71">
        <v>516604549.50999999</v>
      </c>
      <c r="C3" s="71">
        <v>518535428.73000002</v>
      </c>
      <c r="D3" s="71">
        <v>525887281</v>
      </c>
      <c r="E3" s="71">
        <v>526615510.35000002</v>
      </c>
      <c r="F3" s="71">
        <v>531262207.75999999</v>
      </c>
    </row>
    <row r="4" spans="1:6" x14ac:dyDescent="0.25">
      <c r="A4" s="62" t="s">
        <v>145</v>
      </c>
      <c r="B4" s="71">
        <v>104873972.25</v>
      </c>
      <c r="C4" s="71">
        <v>106329233.95</v>
      </c>
      <c r="D4" s="71">
        <v>107203817.45</v>
      </c>
      <c r="E4" s="71">
        <v>107316418.04000001</v>
      </c>
      <c r="F4" s="71">
        <v>108919626.90000001</v>
      </c>
    </row>
    <row r="5" spans="1:6" x14ac:dyDescent="0.25">
      <c r="A5" s="60" t="s">
        <v>2</v>
      </c>
      <c r="B5" s="70">
        <f>SUM(B6:B7)</f>
        <v>26201103</v>
      </c>
      <c r="C5" s="70">
        <f>SUM(C6:C7)</f>
        <v>26209696</v>
      </c>
      <c r="D5" s="70">
        <f>SUM(D6:D7)</f>
        <v>29160803</v>
      </c>
      <c r="E5" s="70">
        <f>SUM(E6:E7)</f>
        <v>26040676</v>
      </c>
      <c r="F5" s="70">
        <f>SUM(F6:F7)</f>
        <v>26109112</v>
      </c>
    </row>
    <row r="6" spans="1:6" x14ac:dyDescent="0.25">
      <c r="A6" s="62" t="s">
        <v>208</v>
      </c>
      <c r="B6" s="71">
        <v>20073975</v>
      </c>
      <c r="C6" s="71">
        <v>20119076</v>
      </c>
      <c r="D6" s="71">
        <v>21275125</v>
      </c>
      <c r="E6" s="71">
        <v>20107498</v>
      </c>
      <c r="F6" s="71">
        <v>20188287</v>
      </c>
    </row>
    <row r="7" spans="1:6" x14ac:dyDescent="0.25">
      <c r="A7" s="62" t="s">
        <v>145</v>
      </c>
      <c r="B7" s="71">
        <v>6127128</v>
      </c>
      <c r="C7" s="71">
        <v>6090620</v>
      </c>
      <c r="D7" s="71">
        <v>7885678</v>
      </c>
      <c r="E7" s="71">
        <v>5933178</v>
      </c>
      <c r="F7" s="71">
        <v>5920825</v>
      </c>
    </row>
    <row r="8" spans="1:6" x14ac:dyDescent="0.25">
      <c r="A8" s="60" t="s">
        <v>5</v>
      </c>
      <c r="B8" s="70">
        <f>SUM(B9:B10)</f>
        <v>18433631</v>
      </c>
      <c r="C8" s="70">
        <f>SUM(C9:C10)</f>
        <v>18683625</v>
      </c>
      <c r="D8" s="70">
        <f>SUM(D9:D10)</f>
        <v>18845003</v>
      </c>
      <c r="E8" s="70">
        <f>SUM(E9:E10)</f>
        <v>18886716</v>
      </c>
      <c r="F8" s="70">
        <f>SUM(F9:F10)</f>
        <v>18104725</v>
      </c>
    </row>
    <row r="9" spans="1:6" x14ac:dyDescent="0.25">
      <c r="A9" s="62" t="s">
        <v>208</v>
      </c>
      <c r="B9" s="71">
        <v>14083490</v>
      </c>
      <c r="C9" s="71">
        <v>14224869</v>
      </c>
      <c r="D9" s="71">
        <v>14384079</v>
      </c>
      <c r="E9" s="71">
        <v>14396393</v>
      </c>
      <c r="F9" s="71">
        <v>13836753</v>
      </c>
    </row>
    <row r="10" spans="1:6" x14ac:dyDescent="0.25">
      <c r="A10" s="62" t="s">
        <v>145</v>
      </c>
      <c r="B10" s="71">
        <v>4350141</v>
      </c>
      <c r="C10" s="71">
        <v>4458756</v>
      </c>
      <c r="D10" s="71">
        <v>4460924</v>
      </c>
      <c r="E10" s="71">
        <v>4490323</v>
      </c>
      <c r="F10" s="71">
        <v>4267972</v>
      </c>
    </row>
    <row r="11" spans="1:6" x14ac:dyDescent="0.25">
      <c r="A11" s="60" t="s">
        <v>201</v>
      </c>
      <c r="B11" s="70">
        <v>62900000</v>
      </c>
      <c r="C11" s="70">
        <v>62900000</v>
      </c>
      <c r="D11" s="70">
        <v>62900000</v>
      </c>
      <c r="E11" s="70">
        <v>62900000</v>
      </c>
      <c r="F11" s="70">
        <v>62900000</v>
      </c>
    </row>
    <row r="12" spans="1:6" x14ac:dyDescent="0.25">
      <c r="A12" s="62" t="s">
        <v>208</v>
      </c>
      <c r="B12" s="71" t="s">
        <v>4</v>
      </c>
      <c r="C12" s="71" t="s">
        <v>4</v>
      </c>
      <c r="D12" s="71" t="s">
        <v>4</v>
      </c>
      <c r="E12" s="71" t="s">
        <v>4</v>
      </c>
      <c r="F12" s="71" t="s">
        <v>4</v>
      </c>
    </row>
    <row r="13" spans="1:6" x14ac:dyDescent="0.25">
      <c r="A13" s="62" t="s">
        <v>145</v>
      </c>
      <c r="B13" s="71" t="s">
        <v>4</v>
      </c>
      <c r="C13" s="71" t="s">
        <v>4</v>
      </c>
      <c r="D13" s="71" t="s">
        <v>4</v>
      </c>
      <c r="E13" s="71" t="s">
        <v>4</v>
      </c>
      <c r="F13" s="71" t="s">
        <v>4</v>
      </c>
    </row>
    <row r="14" spans="1:6" x14ac:dyDescent="0.25">
      <c r="A14" s="60" t="s">
        <v>203</v>
      </c>
      <c r="B14" s="70">
        <v>8840000</v>
      </c>
      <c r="C14" s="70">
        <v>8840000</v>
      </c>
      <c r="D14" s="70">
        <v>8840000</v>
      </c>
      <c r="E14" s="70">
        <v>8840000</v>
      </c>
      <c r="F14" s="70">
        <v>8840000</v>
      </c>
    </row>
    <row r="15" spans="1:6" x14ac:dyDescent="0.25">
      <c r="A15" s="62" t="s">
        <v>208</v>
      </c>
      <c r="B15" s="71" t="s">
        <v>4</v>
      </c>
      <c r="C15" s="71" t="s">
        <v>4</v>
      </c>
      <c r="D15" s="71" t="s">
        <v>4</v>
      </c>
      <c r="E15" s="71" t="s">
        <v>4</v>
      </c>
      <c r="F15" s="71" t="s">
        <v>4</v>
      </c>
    </row>
    <row r="16" spans="1:6" x14ac:dyDescent="0.25">
      <c r="A16" s="62" t="s">
        <v>145</v>
      </c>
      <c r="B16" s="71" t="s">
        <v>4</v>
      </c>
      <c r="C16" s="71" t="s">
        <v>4</v>
      </c>
      <c r="D16" s="71" t="s">
        <v>4</v>
      </c>
      <c r="E16" s="71" t="s">
        <v>4</v>
      </c>
      <c r="F16" s="71" t="s">
        <v>4</v>
      </c>
    </row>
    <row r="17" spans="1:6" ht="25.5" x14ac:dyDescent="0.25">
      <c r="A17" s="60" t="s">
        <v>204</v>
      </c>
      <c r="B17" s="70">
        <v>3400000</v>
      </c>
      <c r="C17" s="70">
        <v>3400000</v>
      </c>
      <c r="D17" s="70">
        <v>3400000</v>
      </c>
      <c r="E17" s="70">
        <v>3400000</v>
      </c>
      <c r="F17" s="70">
        <v>3400000</v>
      </c>
    </row>
    <row r="18" spans="1:6" x14ac:dyDescent="0.25">
      <c r="A18" s="62" t="s">
        <v>208</v>
      </c>
      <c r="B18" s="71" t="s">
        <v>4</v>
      </c>
      <c r="C18" s="71" t="s">
        <v>4</v>
      </c>
      <c r="D18" s="71" t="s">
        <v>4</v>
      </c>
      <c r="E18" s="71" t="s">
        <v>4</v>
      </c>
      <c r="F18" s="71" t="s">
        <v>4</v>
      </c>
    </row>
    <row r="19" spans="1:6" x14ac:dyDescent="0.25">
      <c r="A19" s="62" t="s">
        <v>145</v>
      </c>
      <c r="B19" s="71" t="s">
        <v>4</v>
      </c>
      <c r="C19" s="71" t="s">
        <v>4</v>
      </c>
      <c r="D19" s="71" t="s">
        <v>4</v>
      </c>
      <c r="E19" s="71" t="s">
        <v>4</v>
      </c>
      <c r="F19" s="71" t="s">
        <v>4</v>
      </c>
    </row>
    <row r="20" spans="1:6" x14ac:dyDescent="0.25">
      <c r="A20" s="60" t="s">
        <v>8</v>
      </c>
      <c r="B20" s="70">
        <f t="shared" ref="B20:F20" si="0">SUM(B8,B5,B2,B11,B14,B17)</f>
        <v>741253255.75999999</v>
      </c>
      <c r="C20" s="70">
        <f t="shared" si="0"/>
        <v>744897983.68000007</v>
      </c>
      <c r="D20" s="70">
        <f t="shared" si="0"/>
        <v>756236904.45000005</v>
      </c>
      <c r="E20" s="70">
        <f t="shared" si="0"/>
        <v>753999320.38999999</v>
      </c>
      <c r="F20" s="70">
        <f t="shared" si="0"/>
        <v>759535671.65999997</v>
      </c>
    </row>
    <row r="21" spans="1:6" x14ac:dyDescent="0.25">
      <c r="A21" s="88"/>
      <c r="B21" s="89"/>
      <c r="C21" s="89"/>
      <c r="D21" s="89"/>
      <c r="E21" s="89"/>
      <c r="F21" s="90"/>
    </row>
    <row r="22" spans="1:6" ht="104.25" customHeight="1" x14ac:dyDescent="0.25">
      <c r="A22" s="87" t="s">
        <v>209</v>
      </c>
      <c r="B22" s="87"/>
      <c r="C22" s="87"/>
      <c r="D22" s="87"/>
      <c r="E22" s="87"/>
      <c r="F22" s="87"/>
    </row>
    <row r="23" spans="1:6" ht="15.95" customHeight="1" x14ac:dyDescent="0.25">
      <c r="A23" s="87" t="s">
        <v>13</v>
      </c>
      <c r="B23" s="87"/>
      <c r="C23" s="87"/>
      <c r="D23" s="87"/>
      <c r="E23" s="87"/>
      <c r="F23" s="87"/>
    </row>
    <row r="24" spans="1:6" ht="15.95" customHeight="1" x14ac:dyDescent="0.25">
      <c r="A24" s="87" t="s">
        <v>14</v>
      </c>
      <c r="B24" s="87"/>
      <c r="C24" s="87"/>
      <c r="D24" s="87"/>
      <c r="E24" s="87"/>
      <c r="F24" s="87"/>
    </row>
    <row r="25" spans="1:6" ht="15.95" customHeight="1" x14ac:dyDescent="0.25">
      <c r="A25" s="87" t="s">
        <v>11</v>
      </c>
      <c r="B25" s="87"/>
      <c r="C25" s="87"/>
      <c r="D25" s="87"/>
      <c r="E25" s="87"/>
      <c r="F25" s="87"/>
    </row>
    <row r="26" spans="1:6" ht="15.95" customHeight="1" x14ac:dyDescent="0.25">
      <c r="A26" s="87" t="s">
        <v>206</v>
      </c>
      <c r="B26" s="87"/>
      <c r="C26" s="87"/>
      <c r="D26" s="87"/>
      <c r="E26" s="87"/>
      <c r="F26" s="87"/>
    </row>
    <row r="27" spans="1:6" ht="32.25" customHeight="1" x14ac:dyDescent="0.25">
      <c r="A27" s="81" t="s">
        <v>12</v>
      </c>
      <c r="B27" s="82"/>
      <c r="C27" s="82"/>
      <c r="D27" s="82"/>
      <c r="E27" s="82"/>
      <c r="F27" s="83"/>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7" t="s">
        <v>105</v>
      </c>
      <c r="B2" s="35">
        <v>16</v>
      </c>
      <c r="C2" s="35">
        <v>8</v>
      </c>
      <c r="D2" s="35">
        <v>21</v>
      </c>
      <c r="E2" s="35">
        <v>28</v>
      </c>
      <c r="F2" s="35">
        <v>98</v>
      </c>
      <c r="G2" s="35">
        <v>93</v>
      </c>
      <c r="H2" s="35">
        <v>62</v>
      </c>
      <c r="I2" s="35">
        <v>9</v>
      </c>
      <c r="J2" s="35">
        <f>SUM(B2:I2)</f>
        <v>335</v>
      </c>
    </row>
    <row r="3" spans="1:10" x14ac:dyDescent="0.25">
      <c r="A3" s="27" t="s">
        <v>106</v>
      </c>
      <c r="B3" s="35">
        <v>13</v>
      </c>
      <c r="C3" s="35">
        <v>0</v>
      </c>
      <c r="D3" s="35">
        <v>1</v>
      </c>
      <c r="E3" s="35">
        <v>1</v>
      </c>
      <c r="F3" s="35">
        <v>4</v>
      </c>
      <c r="G3" s="35">
        <v>37</v>
      </c>
      <c r="H3" s="35">
        <v>41</v>
      </c>
      <c r="I3" s="35">
        <v>0</v>
      </c>
      <c r="J3" s="35">
        <f t="shared" ref="J3:J4" si="0">SUM(B3:I3)</f>
        <v>97</v>
      </c>
    </row>
    <row r="4" spans="1:10" x14ac:dyDescent="0.25">
      <c r="A4" s="25" t="s">
        <v>107</v>
      </c>
      <c r="B4" s="35">
        <v>16</v>
      </c>
      <c r="C4" s="35">
        <v>23</v>
      </c>
      <c r="D4" s="35">
        <v>77</v>
      </c>
      <c r="E4" s="35">
        <v>64</v>
      </c>
      <c r="F4" s="35">
        <v>122</v>
      </c>
      <c r="G4" s="35">
        <v>114</v>
      </c>
      <c r="H4" s="35">
        <v>11</v>
      </c>
      <c r="I4" s="35">
        <v>2</v>
      </c>
      <c r="J4" s="35">
        <f t="shared" si="0"/>
        <v>429</v>
      </c>
    </row>
    <row r="5" spans="1:10" x14ac:dyDescent="0.25">
      <c r="A5" s="33" t="s">
        <v>8</v>
      </c>
      <c r="B5" s="36">
        <f>SUM(B2:B4)</f>
        <v>45</v>
      </c>
      <c r="C5" s="36">
        <f t="shared" ref="C5:J5" si="1">SUM(C2:C4)</f>
        <v>31</v>
      </c>
      <c r="D5" s="36">
        <f t="shared" si="1"/>
        <v>99</v>
      </c>
      <c r="E5" s="36">
        <f t="shared" si="1"/>
        <v>93</v>
      </c>
      <c r="F5" s="36">
        <f t="shared" si="1"/>
        <v>224</v>
      </c>
      <c r="G5" s="36">
        <f t="shared" si="1"/>
        <v>244</v>
      </c>
      <c r="H5" s="36">
        <f t="shared" si="1"/>
        <v>114</v>
      </c>
      <c r="I5" s="36">
        <f t="shared" si="1"/>
        <v>11</v>
      </c>
      <c r="J5" s="36">
        <f t="shared" si="1"/>
        <v>861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5" x14ac:dyDescent="0.25"/>
  <cols>
    <col min="1" max="1" width="24.7109375" customWidth="1"/>
    <col min="2" max="5" width="12.7109375" customWidth="1"/>
  </cols>
  <sheetData>
    <row r="1" spans="1:5" ht="15.75" x14ac:dyDescent="0.25">
      <c r="A1" s="37"/>
      <c r="B1" s="104" t="s">
        <v>78</v>
      </c>
      <c r="C1" s="104"/>
      <c r="D1" s="107" t="s">
        <v>79</v>
      </c>
      <c r="E1" s="107"/>
    </row>
    <row r="2" spans="1:5" x14ac:dyDescent="0.25">
      <c r="A2" s="24" t="s">
        <v>66</v>
      </c>
      <c r="B2" s="24" t="s">
        <v>67</v>
      </c>
      <c r="C2" s="24" t="s">
        <v>1</v>
      </c>
      <c r="D2" s="24" t="s">
        <v>3</v>
      </c>
      <c r="E2" s="24" t="s">
        <v>1</v>
      </c>
    </row>
    <row r="3" spans="1:5" x14ac:dyDescent="0.25">
      <c r="A3" s="27" t="s">
        <v>105</v>
      </c>
      <c r="B3" s="39">
        <v>0</v>
      </c>
      <c r="C3" s="39">
        <v>537</v>
      </c>
      <c r="D3" s="26">
        <v>0</v>
      </c>
      <c r="E3" s="26">
        <v>133</v>
      </c>
    </row>
    <row r="4" spans="1:5" x14ac:dyDescent="0.25">
      <c r="A4" s="27" t="s">
        <v>106</v>
      </c>
      <c r="B4" s="39">
        <v>0</v>
      </c>
      <c r="C4" s="39">
        <v>119</v>
      </c>
      <c r="D4" s="26">
        <v>0</v>
      </c>
      <c r="E4" s="26">
        <v>75</v>
      </c>
    </row>
    <row r="5" spans="1:5" x14ac:dyDescent="0.25">
      <c r="A5" s="25" t="s">
        <v>107</v>
      </c>
      <c r="B5" s="38">
        <v>0</v>
      </c>
      <c r="C5" s="38">
        <v>459</v>
      </c>
      <c r="D5" s="26">
        <v>0</v>
      </c>
      <c r="E5" s="26">
        <v>399</v>
      </c>
    </row>
    <row r="6" spans="1:5" x14ac:dyDescent="0.25">
      <c r="A6" s="33" t="s">
        <v>8</v>
      </c>
      <c r="B6" s="41">
        <v>0</v>
      </c>
      <c r="C6" s="41">
        <f>SUM(C3:C5)</f>
        <v>1115</v>
      </c>
      <c r="D6" s="41">
        <f t="shared" ref="D6:E6" si="0">SUM(D3:D5)</f>
        <v>0</v>
      </c>
      <c r="E6" s="41">
        <f t="shared" si="0"/>
        <v>607</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XFD2"/>
    </sheetView>
  </sheetViews>
  <sheetFormatPr defaultRowHeight="15" x14ac:dyDescent="0.25"/>
  <cols>
    <col min="1" max="1" width="24.7109375" customWidth="1"/>
    <col min="2" max="4" width="14.7109375" customWidth="1"/>
  </cols>
  <sheetData>
    <row r="1" spans="1:4" ht="73.5" customHeight="1" x14ac:dyDescent="0.25">
      <c r="A1" s="108" t="s">
        <v>111</v>
      </c>
      <c r="B1" s="108"/>
      <c r="C1" s="108"/>
      <c r="D1" s="108"/>
    </row>
    <row r="2" spans="1:4" ht="22.5" customHeight="1" x14ac:dyDescent="0.25">
      <c r="A2" s="99" t="s">
        <v>85</v>
      </c>
      <c r="B2" s="99"/>
      <c r="C2" s="99"/>
      <c r="D2" s="99"/>
    </row>
    <row r="3" spans="1:4" ht="18.75" customHeight="1" x14ac:dyDescent="0.25">
      <c r="A3" s="99" t="s">
        <v>86</v>
      </c>
      <c r="B3" s="99"/>
      <c r="C3" s="99"/>
      <c r="D3" s="99"/>
    </row>
    <row r="4" spans="1:4" ht="18.75" customHeight="1" x14ac:dyDescent="0.25">
      <c r="A4" s="105" t="s">
        <v>87</v>
      </c>
      <c r="B4" s="106"/>
      <c r="C4" s="106"/>
      <c r="D4" s="106"/>
    </row>
    <row r="5" spans="1:4" ht="18.75" customHeight="1" x14ac:dyDescent="0.25">
      <c r="A5" s="99" t="s">
        <v>88</v>
      </c>
      <c r="B5" s="99"/>
      <c r="C5" s="99"/>
      <c r="D5" s="99"/>
    </row>
    <row r="6" spans="1:4" ht="18" customHeight="1" x14ac:dyDescent="0.25">
      <c r="A6" s="99" t="s">
        <v>89</v>
      </c>
      <c r="B6" s="99"/>
      <c r="C6" s="99"/>
      <c r="D6" s="99"/>
    </row>
    <row r="7" spans="1:4" ht="22.5" customHeight="1" x14ac:dyDescent="0.25">
      <c r="A7" s="99" t="s">
        <v>90</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heetViews>
  <sheetFormatPr defaultRowHeight="15" x14ac:dyDescent="0.25"/>
  <cols>
    <col min="1" max="1" width="24.7109375" customWidth="1"/>
    <col min="2" max="4" width="14.7109375" customWidth="1"/>
  </cols>
  <sheetData>
    <row r="1" spans="1:4" x14ac:dyDescent="0.25">
      <c r="A1" s="24" t="s">
        <v>66</v>
      </c>
      <c r="B1" s="24" t="s">
        <v>67</v>
      </c>
      <c r="C1" s="24" t="s">
        <v>1</v>
      </c>
      <c r="D1" s="24" t="s">
        <v>8</v>
      </c>
    </row>
    <row r="2" spans="1:4" x14ac:dyDescent="0.25">
      <c r="A2" s="44" t="s">
        <v>131</v>
      </c>
      <c r="B2" s="26">
        <v>0</v>
      </c>
      <c r="C2" s="35">
        <v>47358</v>
      </c>
      <c r="D2" s="35">
        <f>B2+C2</f>
        <v>47358</v>
      </c>
    </row>
    <row r="3" spans="1:4" x14ac:dyDescent="0.25">
      <c r="A3" s="44" t="s">
        <v>132</v>
      </c>
      <c r="B3" s="26">
        <v>0</v>
      </c>
      <c r="C3" s="35">
        <v>19621</v>
      </c>
      <c r="D3" s="35">
        <f t="shared" ref="D3:D4" si="0">B3+C3</f>
        <v>19621</v>
      </c>
    </row>
    <row r="4" spans="1:4" x14ac:dyDescent="0.25">
      <c r="A4" s="44" t="s">
        <v>133</v>
      </c>
      <c r="B4" s="26">
        <v>0</v>
      </c>
      <c r="C4" s="35">
        <v>13830</v>
      </c>
      <c r="D4" s="35">
        <f t="shared" si="0"/>
        <v>13830</v>
      </c>
    </row>
    <row r="5" spans="1:4" ht="15.75" customHeight="1" x14ac:dyDescent="0.25">
      <c r="A5" s="33" t="s">
        <v>8</v>
      </c>
      <c r="B5" s="26">
        <v>0</v>
      </c>
      <c r="C5" s="34">
        <f>SUM(C2:C4)</f>
        <v>80809</v>
      </c>
      <c r="D5" s="34">
        <f>SUM(D2:D4)</f>
        <v>80809</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66</v>
      </c>
      <c r="B1" s="16" t="s">
        <v>71</v>
      </c>
      <c r="C1" s="16" t="s">
        <v>23</v>
      </c>
      <c r="D1" s="16" t="s">
        <v>24</v>
      </c>
      <c r="E1" s="16" t="s">
        <v>25</v>
      </c>
      <c r="F1" s="16" t="s">
        <v>72</v>
      </c>
      <c r="G1" s="16" t="s">
        <v>26</v>
      </c>
      <c r="H1" s="16" t="s">
        <v>73</v>
      </c>
      <c r="I1" s="16" t="s">
        <v>8</v>
      </c>
    </row>
    <row r="2" spans="1:9" ht="15.75" thickBot="1" x14ac:dyDescent="0.3">
      <c r="A2" s="45" t="s">
        <v>134</v>
      </c>
      <c r="B2" s="46">
        <v>26985</v>
      </c>
      <c r="C2" s="46">
        <v>2429</v>
      </c>
      <c r="D2" s="46">
        <v>7256</v>
      </c>
      <c r="E2" s="46">
        <v>28265</v>
      </c>
      <c r="F2" s="46">
        <v>910</v>
      </c>
      <c r="G2" s="46">
        <v>3294</v>
      </c>
      <c r="H2" s="46">
        <f>I2-SUM(B2:G2)</f>
        <v>11670</v>
      </c>
      <c r="I2" s="47">
        <v>80809</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66</v>
      </c>
      <c r="B1" s="16" t="s">
        <v>75</v>
      </c>
      <c r="C1" s="16" t="s">
        <v>27</v>
      </c>
      <c r="D1" s="16" t="s">
        <v>28</v>
      </c>
      <c r="E1" s="16" t="s">
        <v>29</v>
      </c>
      <c r="F1" s="16" t="s">
        <v>30</v>
      </c>
      <c r="G1" s="10" t="s">
        <v>31</v>
      </c>
      <c r="H1" s="11" t="s">
        <v>76</v>
      </c>
      <c r="I1" s="11" t="s">
        <v>77</v>
      </c>
      <c r="J1" s="11" t="s">
        <v>8</v>
      </c>
    </row>
    <row r="2" spans="1:10" ht="15.75" thickBot="1" x14ac:dyDescent="0.3">
      <c r="A2" s="48" t="s">
        <v>135</v>
      </c>
      <c r="B2" s="49">
        <v>6531</v>
      </c>
      <c r="C2" s="49">
        <v>1497</v>
      </c>
      <c r="D2" s="49">
        <v>8872</v>
      </c>
      <c r="E2" s="49">
        <v>4872</v>
      </c>
      <c r="F2" s="49">
        <v>24478</v>
      </c>
      <c r="G2" s="49">
        <v>19226</v>
      </c>
      <c r="H2" s="49">
        <v>14880</v>
      </c>
      <c r="I2" s="49">
        <v>455</v>
      </c>
      <c r="J2" s="50">
        <f>SUM(B2:I2)</f>
        <v>80811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5" x14ac:dyDescent="0.25"/>
  <cols>
    <col min="1" max="1" width="24.7109375" customWidth="1"/>
    <col min="2" max="5" width="12.7109375" customWidth="1"/>
  </cols>
  <sheetData>
    <row r="1" spans="1:5" ht="15.75" x14ac:dyDescent="0.25">
      <c r="A1" s="37"/>
      <c r="B1" s="104" t="s">
        <v>78</v>
      </c>
      <c r="C1" s="104"/>
      <c r="D1" s="107" t="s">
        <v>79</v>
      </c>
      <c r="E1" s="107"/>
    </row>
    <row r="2" spans="1:5" x14ac:dyDescent="0.25">
      <c r="A2" s="24" t="s">
        <v>66</v>
      </c>
      <c r="B2" s="24" t="s">
        <v>67</v>
      </c>
      <c r="C2" s="24" t="s">
        <v>1</v>
      </c>
      <c r="D2" s="24" t="s">
        <v>3</v>
      </c>
      <c r="E2" s="24" t="s">
        <v>1</v>
      </c>
    </row>
    <row r="3" spans="1:5" x14ac:dyDescent="0.25">
      <c r="A3" s="44" t="s">
        <v>105</v>
      </c>
      <c r="B3" s="39">
        <v>0</v>
      </c>
      <c r="C3" s="39">
        <v>69415</v>
      </c>
      <c r="D3" s="39">
        <v>0</v>
      </c>
      <c r="E3" s="39">
        <v>25302</v>
      </c>
    </row>
    <row r="4" spans="1:5" x14ac:dyDescent="0.25">
      <c r="A4" s="44" t="s">
        <v>106</v>
      </c>
      <c r="B4" s="39">
        <v>0</v>
      </c>
      <c r="C4" s="39">
        <v>27315</v>
      </c>
      <c r="D4" s="39">
        <v>0</v>
      </c>
      <c r="E4" s="39">
        <v>11927</v>
      </c>
    </row>
    <row r="5" spans="1:5" x14ac:dyDescent="0.25">
      <c r="A5" s="44" t="s">
        <v>107</v>
      </c>
      <c r="B5" s="39">
        <v>0</v>
      </c>
      <c r="C5" s="39">
        <v>15877</v>
      </c>
      <c r="D5" s="39">
        <v>0</v>
      </c>
      <c r="E5" s="39">
        <v>11783</v>
      </c>
    </row>
    <row r="6" spans="1:5" x14ac:dyDescent="0.25">
      <c r="A6" s="33" t="s">
        <v>8</v>
      </c>
      <c r="B6" s="41">
        <v>0</v>
      </c>
      <c r="C6" s="41">
        <f>SUM(C3:C5)</f>
        <v>112607</v>
      </c>
      <c r="D6" s="41">
        <f t="shared" ref="D6:E6" si="0">SUM(D3:D5)</f>
        <v>0</v>
      </c>
      <c r="E6" s="41">
        <f t="shared" si="0"/>
        <v>49012</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XFD2"/>
    </sheetView>
  </sheetViews>
  <sheetFormatPr defaultRowHeight="15" x14ac:dyDescent="0.25"/>
  <cols>
    <col min="1" max="1" width="24.7109375" customWidth="1"/>
    <col min="2" max="4" width="14.7109375" customWidth="1"/>
  </cols>
  <sheetData>
    <row r="1" spans="1:4" ht="87.75" customHeight="1" x14ac:dyDescent="0.25">
      <c r="A1" s="99" t="s">
        <v>125</v>
      </c>
      <c r="B1" s="99"/>
      <c r="C1" s="99"/>
      <c r="D1" s="99"/>
    </row>
    <row r="2" spans="1:4" ht="22.5" customHeight="1" x14ac:dyDescent="0.25">
      <c r="A2" s="99" t="s">
        <v>85</v>
      </c>
      <c r="B2" s="99"/>
      <c r="C2" s="99"/>
      <c r="D2" s="99"/>
    </row>
    <row r="3" spans="1:4" ht="18.75" customHeight="1" x14ac:dyDescent="0.25">
      <c r="A3" s="99" t="s">
        <v>86</v>
      </c>
      <c r="B3" s="99"/>
      <c r="C3" s="99"/>
      <c r="D3" s="99"/>
    </row>
    <row r="4" spans="1:4" ht="18.75" customHeight="1" x14ac:dyDescent="0.25">
      <c r="A4" s="105" t="s">
        <v>87</v>
      </c>
      <c r="B4" s="106"/>
      <c r="C4" s="106"/>
      <c r="D4" s="106"/>
    </row>
    <row r="5" spans="1:4" ht="18.75" customHeight="1" x14ac:dyDescent="0.25">
      <c r="A5" s="99" t="s">
        <v>88</v>
      </c>
      <c r="B5" s="99"/>
      <c r="C5" s="99"/>
      <c r="D5" s="99"/>
    </row>
    <row r="6" spans="1:4" ht="18" customHeight="1" x14ac:dyDescent="0.25">
      <c r="A6" s="99" t="s">
        <v>89</v>
      </c>
      <c r="B6" s="99"/>
      <c r="C6" s="99"/>
      <c r="D6" s="99"/>
    </row>
    <row r="7" spans="1:4" ht="22.5" customHeight="1" x14ac:dyDescent="0.25">
      <c r="A7" s="99" t="s">
        <v>90</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140</v>
      </c>
      <c r="B1" s="16" t="s">
        <v>141</v>
      </c>
      <c r="C1" s="16" t="s">
        <v>1</v>
      </c>
      <c r="D1" s="16" t="s">
        <v>8</v>
      </c>
    </row>
    <row r="2" spans="1:4" x14ac:dyDescent="0.25">
      <c r="A2" s="17" t="s">
        <v>33</v>
      </c>
      <c r="B2" s="30">
        <v>0</v>
      </c>
      <c r="C2" s="30">
        <f>SUM(C3:C6)</f>
        <v>1146124</v>
      </c>
      <c r="D2" s="30">
        <f>SUM(D3:D6)</f>
        <v>1146124</v>
      </c>
    </row>
    <row r="3" spans="1:4" x14ac:dyDescent="0.25">
      <c r="A3" s="18" t="s">
        <v>142</v>
      </c>
      <c r="B3" s="26">
        <v>0</v>
      </c>
      <c r="C3" s="26">
        <v>20</v>
      </c>
      <c r="D3" s="26">
        <f>SUM(B3:C3)</f>
        <v>20</v>
      </c>
    </row>
    <row r="4" spans="1:4" x14ac:dyDescent="0.25">
      <c r="A4" s="18" t="s">
        <v>143</v>
      </c>
      <c r="B4" s="26">
        <v>0</v>
      </c>
      <c r="C4" s="26">
        <v>543338</v>
      </c>
      <c r="D4" s="26">
        <f t="shared" ref="D4:D6" si="0">SUM(B4:C4)</f>
        <v>543338</v>
      </c>
    </row>
    <row r="5" spans="1:4" x14ac:dyDescent="0.25">
      <c r="A5" s="18" t="s">
        <v>144</v>
      </c>
      <c r="B5" s="26">
        <v>0</v>
      </c>
      <c r="C5" s="26">
        <v>602766</v>
      </c>
      <c r="D5" s="26">
        <f t="shared" si="0"/>
        <v>602766</v>
      </c>
    </row>
    <row r="6" spans="1:4" x14ac:dyDescent="0.25">
      <c r="A6" s="18" t="s">
        <v>145</v>
      </c>
      <c r="B6" s="26">
        <v>0</v>
      </c>
      <c r="C6" s="26">
        <v>0</v>
      </c>
      <c r="D6" s="26">
        <f t="shared" si="0"/>
        <v>0</v>
      </c>
    </row>
    <row r="7" spans="1:4" x14ac:dyDescent="0.25">
      <c r="A7" s="17" t="s">
        <v>37</v>
      </c>
      <c r="B7" s="30">
        <f>SUM(B8:B11)</f>
        <v>2186928</v>
      </c>
      <c r="C7" s="30">
        <f>SUM(C8:C11)</f>
        <v>5163185</v>
      </c>
      <c r="D7" s="30">
        <f>SUM(D8:D11)</f>
        <v>7350113</v>
      </c>
    </row>
    <row r="8" spans="1:4" x14ac:dyDescent="0.25">
      <c r="A8" s="18" t="s">
        <v>142</v>
      </c>
      <c r="B8" s="26">
        <v>0</v>
      </c>
      <c r="C8" s="26">
        <v>121380</v>
      </c>
      <c r="D8" s="26">
        <f>SUM(B8:C8)</f>
        <v>121380</v>
      </c>
    </row>
    <row r="9" spans="1:4" x14ac:dyDescent="0.25">
      <c r="A9" s="18" t="s">
        <v>143</v>
      </c>
      <c r="B9" s="26">
        <v>1493474</v>
      </c>
      <c r="C9" s="26">
        <v>2476766</v>
      </c>
      <c r="D9" s="26">
        <f t="shared" ref="D9:D11" si="1">SUM(B9:C9)</f>
        <v>3970240</v>
      </c>
    </row>
    <row r="10" spans="1:4" x14ac:dyDescent="0.25">
      <c r="A10" s="18" t="s">
        <v>144</v>
      </c>
      <c r="B10" s="26">
        <v>683629</v>
      </c>
      <c r="C10" s="26">
        <v>2302847</v>
      </c>
      <c r="D10" s="26">
        <f>SUM(B10:C10)</f>
        <v>2986476</v>
      </c>
    </row>
    <row r="11" spans="1:4" x14ac:dyDescent="0.25">
      <c r="A11" s="18" t="s">
        <v>145</v>
      </c>
      <c r="B11" s="26">
        <v>9825</v>
      </c>
      <c r="C11" s="26">
        <v>262192</v>
      </c>
      <c r="D11" s="26">
        <f t="shared" si="1"/>
        <v>272017</v>
      </c>
    </row>
    <row r="12" spans="1:4" x14ac:dyDescent="0.25">
      <c r="A12" s="17" t="s">
        <v>38</v>
      </c>
      <c r="B12" s="30">
        <v>0</v>
      </c>
      <c r="C12" s="30">
        <f>SUM(C13:C15)</f>
        <v>556124</v>
      </c>
      <c r="D12" s="30">
        <f>SUM(D13:D15)</f>
        <v>556124</v>
      </c>
    </row>
    <row r="13" spans="1:4" x14ac:dyDescent="0.25">
      <c r="A13" s="18" t="s">
        <v>146</v>
      </c>
      <c r="B13" s="26">
        <v>0</v>
      </c>
      <c r="C13" s="26">
        <v>54211</v>
      </c>
      <c r="D13" s="26">
        <f>SUM(B13:C13)</f>
        <v>54211</v>
      </c>
    </row>
    <row r="14" spans="1:4" x14ac:dyDescent="0.25">
      <c r="A14" s="18" t="s">
        <v>147</v>
      </c>
      <c r="B14" s="26">
        <v>0</v>
      </c>
      <c r="C14" s="26">
        <v>501634</v>
      </c>
      <c r="D14" s="26">
        <f t="shared" ref="D14:D15" si="2">SUM(B14:C14)</f>
        <v>501634</v>
      </c>
    </row>
    <row r="15" spans="1:4" x14ac:dyDescent="0.25">
      <c r="A15" s="18" t="s">
        <v>148</v>
      </c>
      <c r="B15" s="26">
        <v>0</v>
      </c>
      <c r="C15" s="26">
        <v>279</v>
      </c>
      <c r="D15" s="26">
        <f t="shared" si="2"/>
        <v>279</v>
      </c>
    </row>
    <row r="16" spans="1:4" x14ac:dyDescent="0.25">
      <c r="A16" s="17" t="s">
        <v>8</v>
      </c>
      <c r="B16" s="30">
        <f>SUM(B2,B7,B12)</f>
        <v>2186928</v>
      </c>
      <c r="C16" s="30">
        <f>SUM(C2,C7,C12)</f>
        <v>6865433</v>
      </c>
      <c r="D16" s="30">
        <f>SUM(D2,D7,D12)</f>
        <v>9052361</v>
      </c>
    </row>
    <row r="17" ht="66.75" customHeight="1" x14ac:dyDescent="0.25"/>
    <row r="18" ht="15.95" customHeight="1" x14ac:dyDescent="0.25"/>
    <row r="19" ht="15.95" customHeight="1" x14ac:dyDescent="0.25"/>
    <row r="20"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140</v>
      </c>
      <c r="B1" s="16" t="s">
        <v>149</v>
      </c>
      <c r="C1" s="16" t="s">
        <v>42</v>
      </c>
      <c r="D1" s="16" t="s">
        <v>38</v>
      </c>
      <c r="E1" s="16" t="s">
        <v>8</v>
      </c>
    </row>
    <row r="2" spans="1:5" x14ac:dyDescent="0.25">
      <c r="A2" s="17" t="s">
        <v>33</v>
      </c>
      <c r="B2" s="30">
        <f>SUM(B3:B5)</f>
        <v>64972</v>
      </c>
      <c r="C2" s="30">
        <f>SUM(C3:C5)</f>
        <v>531843</v>
      </c>
      <c r="D2" s="30">
        <f>SUM(D3:D5)</f>
        <v>549309</v>
      </c>
      <c r="E2" s="30">
        <f>SUM(E3:E5)</f>
        <v>1146124</v>
      </c>
    </row>
    <row r="3" spans="1:5" x14ac:dyDescent="0.25">
      <c r="A3" s="18" t="s">
        <v>143</v>
      </c>
      <c r="B3" s="26" t="s">
        <v>150</v>
      </c>
      <c r="C3" s="26" t="s">
        <v>150</v>
      </c>
      <c r="D3" s="26">
        <v>543338</v>
      </c>
      <c r="E3" s="26">
        <f t="shared" ref="E3:E5" si="0">SUM(B3:D3)</f>
        <v>543338</v>
      </c>
    </row>
    <row r="4" spans="1:5" x14ac:dyDescent="0.25">
      <c r="A4" s="18" t="s">
        <v>151</v>
      </c>
      <c r="B4" s="35">
        <v>64972</v>
      </c>
      <c r="C4" s="35">
        <v>531843</v>
      </c>
      <c r="D4" s="35">
        <v>5971</v>
      </c>
      <c r="E4" s="26">
        <f t="shared" si="0"/>
        <v>602786</v>
      </c>
    </row>
    <row r="5" spans="1:5" x14ac:dyDescent="0.25">
      <c r="A5" s="18" t="s">
        <v>145</v>
      </c>
      <c r="B5" s="35" t="s">
        <v>150</v>
      </c>
      <c r="C5" s="35" t="s">
        <v>150</v>
      </c>
      <c r="D5" s="26">
        <v>0</v>
      </c>
      <c r="E5" s="26">
        <f t="shared" si="0"/>
        <v>0</v>
      </c>
    </row>
    <row r="6" spans="1:5" x14ac:dyDescent="0.25">
      <c r="A6" s="17" t="s">
        <v>37</v>
      </c>
      <c r="B6" s="30">
        <f>SUM(B7:B10)</f>
        <v>571492</v>
      </c>
      <c r="C6" s="30">
        <f t="shared" ref="C6:D6" si="1">SUM(C7:C10)</f>
        <v>2306979</v>
      </c>
      <c r="D6" s="30">
        <f t="shared" si="1"/>
        <v>4471642</v>
      </c>
      <c r="E6" s="30">
        <f>SUM(E7:E10)</f>
        <v>7350113</v>
      </c>
    </row>
    <row r="7" spans="1:5" x14ac:dyDescent="0.25">
      <c r="A7" s="18" t="s">
        <v>142</v>
      </c>
      <c r="B7" s="26" t="s">
        <v>150</v>
      </c>
      <c r="C7" s="26" t="s">
        <v>150</v>
      </c>
      <c r="D7" s="26">
        <v>121380</v>
      </c>
      <c r="E7" s="26">
        <f>SUM(B7:D7)</f>
        <v>121380</v>
      </c>
    </row>
    <row r="8" spans="1:5" x14ac:dyDescent="0.25">
      <c r="A8" s="18" t="s">
        <v>143</v>
      </c>
      <c r="B8" s="26" t="s">
        <v>150</v>
      </c>
      <c r="C8" s="26" t="s">
        <v>150</v>
      </c>
      <c r="D8" s="26">
        <v>3970240</v>
      </c>
      <c r="E8" s="26">
        <f t="shared" ref="E8:E10" si="2">SUM(B8:D8)</f>
        <v>3970240</v>
      </c>
    </row>
    <row r="9" spans="1:5" x14ac:dyDescent="0.25">
      <c r="A9" s="18" t="s">
        <v>144</v>
      </c>
      <c r="B9" s="26">
        <v>571492</v>
      </c>
      <c r="C9" s="26">
        <v>2306979</v>
      </c>
      <c r="D9" s="26">
        <v>108005</v>
      </c>
      <c r="E9" s="26">
        <f t="shared" si="2"/>
        <v>2986476</v>
      </c>
    </row>
    <row r="10" spans="1:5" x14ac:dyDescent="0.25">
      <c r="A10" s="18" t="s">
        <v>145</v>
      </c>
      <c r="B10" s="35" t="s">
        <v>150</v>
      </c>
      <c r="C10" s="35" t="s">
        <v>150</v>
      </c>
      <c r="D10" s="26">
        <v>272017</v>
      </c>
      <c r="E10" s="26">
        <f t="shared" si="2"/>
        <v>272017</v>
      </c>
    </row>
    <row r="11" spans="1:5" x14ac:dyDescent="0.25">
      <c r="A11" s="17" t="s">
        <v>69</v>
      </c>
      <c r="B11" s="30">
        <v>0</v>
      </c>
      <c r="C11" s="30">
        <v>0</v>
      </c>
      <c r="D11" s="51">
        <v>556124</v>
      </c>
      <c r="E11" s="51">
        <f>SUM(B11:D11)</f>
        <v>556124</v>
      </c>
    </row>
    <row r="12" spans="1:5" x14ac:dyDescent="0.25">
      <c r="A12" s="5" t="s">
        <v>8</v>
      </c>
      <c r="B12" s="30">
        <f>SUM(B2,B6,B11)</f>
        <v>636464</v>
      </c>
      <c r="C12" s="30">
        <f>SUM(C2,C6,C11)</f>
        <v>2838822</v>
      </c>
      <c r="D12" s="30">
        <f>SUM(D2,D6,D11)</f>
        <v>5577075</v>
      </c>
      <c r="E12" s="30">
        <f>SUM(E2,E6,E11)</f>
        <v>9052361</v>
      </c>
    </row>
    <row r="13" spans="1:5" x14ac:dyDescent="0.25">
      <c r="A13" s="109" t="s">
        <v>152</v>
      </c>
      <c r="B13" s="110"/>
      <c r="C13" s="110"/>
      <c r="D13" s="110"/>
      <c r="E13" s="111"/>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x14ac:dyDescent="0.25"/>
  <cols>
    <col min="1" max="1" width="20.7109375" style="77" customWidth="1"/>
    <col min="2" max="2" width="12" style="77" customWidth="1"/>
    <col min="3" max="4" width="11.7109375" style="77" customWidth="1"/>
    <col min="5" max="5" width="12.5703125" style="77" customWidth="1"/>
    <col min="6" max="6" width="12.28515625" style="77" customWidth="1"/>
    <col min="7" max="16384" width="9.140625" style="77"/>
  </cols>
  <sheetData>
    <row r="1" spans="1:6" s="72" customFormat="1" ht="20.25" customHeight="1" x14ac:dyDescent="0.2">
      <c r="A1" s="65" t="s">
        <v>0</v>
      </c>
      <c r="B1" s="59" t="s">
        <v>173</v>
      </c>
      <c r="C1" s="59" t="s">
        <v>174</v>
      </c>
      <c r="D1" s="59" t="s">
        <v>175</v>
      </c>
      <c r="E1" s="59" t="s">
        <v>176</v>
      </c>
      <c r="F1" s="59" t="s">
        <v>177</v>
      </c>
    </row>
    <row r="2" spans="1:6" s="72" customFormat="1" ht="12.75" x14ac:dyDescent="0.2">
      <c r="A2" s="66" t="s">
        <v>55</v>
      </c>
      <c r="B2" s="73">
        <f>SUM(B3:B4)</f>
        <v>17828.5</v>
      </c>
      <c r="C2" s="73">
        <f>SUM(C3:C4)</f>
        <v>14446.5</v>
      </c>
      <c r="D2" s="73">
        <f>SUM(D3:D4)</f>
        <v>10965</v>
      </c>
      <c r="E2" s="73">
        <f>SUM(E3:E4)</f>
        <v>16454.5</v>
      </c>
      <c r="F2" s="73">
        <f>SUM(F3:F4)</f>
        <v>17829</v>
      </c>
    </row>
    <row r="3" spans="1:6" s="72" customFormat="1" ht="12.75" x14ac:dyDescent="0.2">
      <c r="A3" s="62" t="s">
        <v>197</v>
      </c>
      <c r="B3" s="74">
        <v>13855.5</v>
      </c>
      <c r="C3" s="74">
        <v>10298.5</v>
      </c>
      <c r="D3" s="74">
        <v>8803</v>
      </c>
      <c r="E3" s="74">
        <v>11460.5</v>
      </c>
      <c r="F3" s="74">
        <v>12964</v>
      </c>
    </row>
    <row r="4" spans="1:6" s="72" customFormat="1" ht="12.75" x14ac:dyDescent="0.2">
      <c r="A4" s="62" t="s">
        <v>198</v>
      </c>
      <c r="B4" s="74">
        <v>3973</v>
      </c>
      <c r="C4" s="74">
        <v>4148</v>
      </c>
      <c r="D4" s="74">
        <v>2162</v>
      </c>
      <c r="E4" s="74">
        <v>4994</v>
      </c>
      <c r="F4" s="74">
        <v>4865</v>
      </c>
    </row>
    <row r="5" spans="1:6" s="72" customFormat="1" ht="12.75" x14ac:dyDescent="0.2">
      <c r="A5" s="75" t="s">
        <v>2</v>
      </c>
      <c r="B5" s="73">
        <f>SUM(B6:B7)</f>
        <v>585</v>
      </c>
      <c r="C5" s="73">
        <f>SUM(C6:C7)</f>
        <v>297</v>
      </c>
      <c r="D5" s="73">
        <f>SUM(D6:D7)</f>
        <v>352</v>
      </c>
      <c r="E5" s="73">
        <f>SUM(E6:E7)</f>
        <v>566</v>
      </c>
      <c r="F5" s="73">
        <f>SUM(F6:F7)</f>
        <v>861</v>
      </c>
    </row>
    <row r="6" spans="1:6" s="72" customFormat="1" ht="12.75" x14ac:dyDescent="0.2">
      <c r="A6" s="62" t="s">
        <v>199</v>
      </c>
      <c r="B6" s="76" t="s">
        <v>200</v>
      </c>
      <c r="C6" s="76" t="s">
        <v>200</v>
      </c>
      <c r="D6" s="76" t="s">
        <v>200</v>
      </c>
      <c r="E6" s="76" t="s">
        <v>200</v>
      </c>
      <c r="F6" s="76" t="s">
        <v>200</v>
      </c>
    </row>
    <row r="7" spans="1:6" s="72" customFormat="1" ht="12.75" x14ac:dyDescent="0.2">
      <c r="A7" s="62" t="s">
        <v>198</v>
      </c>
      <c r="B7" s="74">
        <v>585</v>
      </c>
      <c r="C7" s="74">
        <v>297</v>
      </c>
      <c r="D7" s="74">
        <v>352</v>
      </c>
      <c r="E7" s="74">
        <v>566</v>
      </c>
      <c r="F7" s="74">
        <v>861</v>
      </c>
    </row>
    <row r="8" spans="1:6" s="72" customFormat="1" ht="12.75" x14ac:dyDescent="0.2">
      <c r="A8" s="75" t="s">
        <v>5</v>
      </c>
      <c r="B8" s="73">
        <f>SUM(B9:B10)</f>
        <v>10135.5</v>
      </c>
      <c r="C8" s="73">
        <f>SUM(C9:C10)</f>
        <v>10615</v>
      </c>
      <c r="D8" s="73">
        <f>SUM(D9:D10)</f>
        <v>7808</v>
      </c>
      <c r="E8" s="73">
        <f>SUM(E9:E10)</f>
        <v>7873.5</v>
      </c>
      <c r="F8" s="73">
        <f>SUM(F9:F10)</f>
        <v>8112.5</v>
      </c>
    </row>
    <row r="9" spans="1:6" s="72" customFormat="1" ht="12.75" x14ac:dyDescent="0.2">
      <c r="A9" s="62" t="s">
        <v>199</v>
      </c>
      <c r="B9" s="74">
        <v>5782.5</v>
      </c>
      <c r="C9" s="74">
        <v>5877</v>
      </c>
      <c r="D9" s="74">
        <v>4750</v>
      </c>
      <c r="E9" s="74">
        <v>4333.5</v>
      </c>
      <c r="F9" s="74">
        <v>4792.5</v>
      </c>
    </row>
    <row r="10" spans="1:6" s="72" customFormat="1" ht="12.75" x14ac:dyDescent="0.2">
      <c r="A10" s="62" t="s">
        <v>198</v>
      </c>
      <c r="B10" s="74">
        <v>4353</v>
      </c>
      <c r="C10" s="74">
        <v>4738</v>
      </c>
      <c r="D10" s="74">
        <v>3058</v>
      </c>
      <c r="E10" s="74">
        <v>3540</v>
      </c>
      <c r="F10" s="74">
        <v>3320</v>
      </c>
    </row>
    <row r="11" spans="1:6" s="72" customFormat="1" ht="12.75" x14ac:dyDescent="0.2">
      <c r="A11" s="60" t="s">
        <v>210</v>
      </c>
      <c r="B11" s="74" t="s">
        <v>4</v>
      </c>
      <c r="C11" s="74" t="s">
        <v>4</v>
      </c>
      <c r="D11" s="74" t="s">
        <v>4</v>
      </c>
      <c r="E11" s="74" t="s">
        <v>4</v>
      </c>
      <c r="F11" s="74" t="s">
        <v>4</v>
      </c>
    </row>
    <row r="12" spans="1:6" s="72" customFormat="1" ht="12.75" x14ac:dyDescent="0.2">
      <c r="A12" s="62" t="s">
        <v>199</v>
      </c>
      <c r="B12" s="71" t="s">
        <v>4</v>
      </c>
      <c r="C12" s="71" t="s">
        <v>4</v>
      </c>
      <c r="D12" s="71" t="s">
        <v>4</v>
      </c>
      <c r="E12" s="71" t="s">
        <v>4</v>
      </c>
      <c r="F12" s="71" t="s">
        <v>4</v>
      </c>
    </row>
    <row r="13" spans="1:6" s="72" customFormat="1" ht="12.75" x14ac:dyDescent="0.2">
      <c r="A13" s="62" t="s">
        <v>198</v>
      </c>
      <c r="B13" s="71" t="s">
        <v>4</v>
      </c>
      <c r="C13" s="71" t="s">
        <v>4</v>
      </c>
      <c r="D13" s="71" t="s">
        <v>4</v>
      </c>
      <c r="E13" s="71" t="s">
        <v>4</v>
      </c>
      <c r="F13" s="71" t="s">
        <v>4</v>
      </c>
    </row>
    <row r="14" spans="1:6" s="72" customFormat="1" ht="12.75" x14ac:dyDescent="0.2">
      <c r="A14" s="75" t="s">
        <v>6</v>
      </c>
      <c r="B14" s="70" t="s">
        <v>4</v>
      </c>
      <c r="C14" s="70" t="s">
        <v>4</v>
      </c>
      <c r="D14" s="70" t="s">
        <v>4</v>
      </c>
      <c r="E14" s="70" t="s">
        <v>4</v>
      </c>
      <c r="F14" s="70" t="s">
        <v>4</v>
      </c>
    </row>
    <row r="15" spans="1:6" s="72" customFormat="1" ht="12.75" x14ac:dyDescent="0.2">
      <c r="A15" s="62" t="s">
        <v>199</v>
      </c>
      <c r="B15" s="74" t="s">
        <v>4</v>
      </c>
      <c r="C15" s="74" t="s">
        <v>4</v>
      </c>
      <c r="D15" s="74" t="s">
        <v>4</v>
      </c>
      <c r="E15" s="74" t="s">
        <v>4</v>
      </c>
      <c r="F15" s="74" t="s">
        <v>4</v>
      </c>
    </row>
    <row r="16" spans="1:6" s="72" customFormat="1" ht="12.75" x14ac:dyDescent="0.2">
      <c r="A16" s="62" t="s">
        <v>198</v>
      </c>
      <c r="B16" s="74" t="s">
        <v>4</v>
      </c>
      <c r="C16" s="74" t="s">
        <v>4</v>
      </c>
      <c r="D16" s="74" t="s">
        <v>4</v>
      </c>
      <c r="E16" s="74" t="s">
        <v>4</v>
      </c>
      <c r="F16" s="74" t="s">
        <v>4</v>
      </c>
    </row>
    <row r="17" spans="1:6" s="72" customFormat="1" ht="12.75" x14ac:dyDescent="0.2">
      <c r="A17" s="75" t="s">
        <v>7</v>
      </c>
      <c r="B17" s="70" t="s">
        <v>4</v>
      </c>
      <c r="C17" s="70" t="s">
        <v>4</v>
      </c>
      <c r="D17" s="70" t="s">
        <v>4</v>
      </c>
      <c r="E17" s="70" t="s">
        <v>4</v>
      </c>
      <c r="F17" s="70" t="s">
        <v>4</v>
      </c>
    </row>
    <row r="18" spans="1:6" s="72" customFormat="1" ht="12.75" x14ac:dyDescent="0.2">
      <c r="A18" s="62" t="s">
        <v>199</v>
      </c>
      <c r="B18" s="74" t="s">
        <v>4</v>
      </c>
      <c r="C18" s="74" t="s">
        <v>4</v>
      </c>
      <c r="D18" s="74" t="s">
        <v>4</v>
      </c>
      <c r="E18" s="74" t="s">
        <v>4</v>
      </c>
      <c r="F18" s="74" t="s">
        <v>4</v>
      </c>
    </row>
    <row r="19" spans="1:6" s="72" customFormat="1" ht="12.75" x14ac:dyDescent="0.2">
      <c r="A19" s="62" t="s">
        <v>198</v>
      </c>
      <c r="B19" s="74" t="s">
        <v>4</v>
      </c>
      <c r="C19" s="74" t="s">
        <v>4</v>
      </c>
      <c r="D19" s="74" t="s">
        <v>4</v>
      </c>
      <c r="E19" s="74" t="s">
        <v>4</v>
      </c>
      <c r="F19" s="74" t="s">
        <v>4</v>
      </c>
    </row>
    <row r="20" spans="1:6" s="72" customFormat="1" ht="12.75" x14ac:dyDescent="0.2">
      <c r="A20" s="75" t="s">
        <v>8</v>
      </c>
      <c r="B20" s="73">
        <f t="shared" ref="B20:F20" si="0">SUM(B8,B5,B2)</f>
        <v>28549</v>
      </c>
      <c r="C20" s="73">
        <f t="shared" si="0"/>
        <v>25358.5</v>
      </c>
      <c r="D20" s="73">
        <f t="shared" si="0"/>
        <v>19125</v>
      </c>
      <c r="E20" s="73">
        <f t="shared" si="0"/>
        <v>24894</v>
      </c>
      <c r="F20" s="73">
        <f t="shared" si="0"/>
        <v>26802.5</v>
      </c>
    </row>
    <row r="21" spans="1:6" s="72" customFormat="1" ht="12.75" x14ac:dyDescent="0.2">
      <c r="A21" s="91"/>
      <c r="B21" s="92"/>
      <c r="C21" s="92"/>
      <c r="D21" s="92"/>
      <c r="E21" s="92"/>
      <c r="F21" s="93"/>
    </row>
    <row r="22" spans="1:6" s="72" customFormat="1" ht="54" customHeight="1" x14ac:dyDescent="0.2">
      <c r="A22" s="94" t="s">
        <v>211</v>
      </c>
      <c r="B22" s="94"/>
      <c r="C22" s="94"/>
      <c r="D22" s="94"/>
      <c r="E22" s="94"/>
      <c r="F22" s="94"/>
    </row>
    <row r="23" spans="1:6" s="72" customFormat="1" ht="15.95" customHeight="1" x14ac:dyDescent="0.2">
      <c r="A23" s="94" t="s">
        <v>13</v>
      </c>
      <c r="B23" s="94"/>
      <c r="C23" s="94"/>
      <c r="D23" s="94"/>
      <c r="E23" s="94"/>
      <c r="F23" s="94"/>
    </row>
    <row r="24" spans="1:6" s="72" customFormat="1" ht="15.95" customHeight="1" x14ac:dyDescent="0.2">
      <c r="A24" s="94" t="s">
        <v>10</v>
      </c>
      <c r="B24" s="94"/>
      <c r="C24" s="94"/>
      <c r="D24" s="94"/>
      <c r="E24" s="94"/>
      <c r="F24" s="94"/>
    </row>
    <row r="25" spans="1:6" s="72" customFormat="1" ht="15.95" customHeight="1" x14ac:dyDescent="0.2">
      <c r="A25" s="94" t="s">
        <v>11</v>
      </c>
      <c r="B25" s="94"/>
      <c r="C25" s="94"/>
      <c r="D25" s="94"/>
      <c r="E25" s="94"/>
      <c r="F25" s="94"/>
    </row>
    <row r="26" spans="1:6" ht="30" customHeight="1" x14ac:dyDescent="0.25">
      <c r="A26" s="81" t="s">
        <v>12</v>
      </c>
      <c r="B26" s="82"/>
      <c r="C26" s="82"/>
      <c r="D26" s="82"/>
      <c r="E26" s="82"/>
      <c r="F26" s="83"/>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12" t="s">
        <v>153</v>
      </c>
      <c r="C1" s="112"/>
      <c r="D1" s="112" t="s">
        <v>79</v>
      </c>
      <c r="E1" s="112"/>
    </row>
    <row r="2" spans="1:5" ht="15.75" x14ac:dyDescent="0.25">
      <c r="A2" s="16" t="s">
        <v>140</v>
      </c>
      <c r="B2" s="16" t="s">
        <v>141</v>
      </c>
      <c r="C2" s="16" t="s">
        <v>1</v>
      </c>
      <c r="D2" s="16" t="s">
        <v>3</v>
      </c>
      <c r="E2" s="16" t="s">
        <v>1</v>
      </c>
    </row>
    <row r="3" spans="1:5" x14ac:dyDescent="0.25">
      <c r="A3" s="17" t="s">
        <v>33</v>
      </c>
      <c r="B3" s="30">
        <f>SUM(B4:B5)</f>
        <v>0</v>
      </c>
      <c r="C3" s="30">
        <f t="shared" ref="C3:E3" si="0">SUM(C4:C5)</f>
        <v>2045866</v>
      </c>
      <c r="D3" s="30">
        <f t="shared" si="0"/>
        <v>0</v>
      </c>
      <c r="E3" s="30">
        <f t="shared" si="0"/>
        <v>246381</v>
      </c>
    </row>
    <row r="4" spans="1:5" x14ac:dyDescent="0.25">
      <c r="A4" s="18" t="s">
        <v>143</v>
      </c>
      <c r="B4" s="26">
        <v>0</v>
      </c>
      <c r="C4" s="26">
        <v>957862</v>
      </c>
      <c r="D4" s="26">
        <v>0</v>
      </c>
      <c r="E4" s="26">
        <v>128813</v>
      </c>
    </row>
    <row r="5" spans="1:5" x14ac:dyDescent="0.25">
      <c r="A5" s="18" t="s">
        <v>151</v>
      </c>
      <c r="B5" s="26">
        <v>0</v>
      </c>
      <c r="C5" s="26">
        <v>1088004</v>
      </c>
      <c r="D5" s="26">
        <v>0</v>
      </c>
      <c r="E5" s="26">
        <v>117568</v>
      </c>
    </row>
    <row r="6" spans="1:5" x14ac:dyDescent="0.25">
      <c r="A6" s="17" t="s">
        <v>37</v>
      </c>
      <c r="B6" s="30">
        <f>SUM(B7:B10)</f>
        <v>2960076</v>
      </c>
      <c r="C6" s="30">
        <f t="shared" ref="C6:D6" si="1">SUM(C7:C10)</f>
        <v>8048119</v>
      </c>
      <c r="D6" s="30">
        <f t="shared" si="1"/>
        <v>1413781</v>
      </c>
      <c r="E6" s="30">
        <f>SUM(E7:E10)</f>
        <v>2278254</v>
      </c>
    </row>
    <row r="7" spans="1:5" x14ac:dyDescent="0.25">
      <c r="A7" s="18" t="s">
        <v>142</v>
      </c>
      <c r="B7" s="26">
        <v>0</v>
      </c>
      <c r="C7" s="26">
        <v>196980</v>
      </c>
      <c r="D7" s="26">
        <v>0</v>
      </c>
      <c r="E7" s="26">
        <v>45781</v>
      </c>
    </row>
    <row r="8" spans="1:5" x14ac:dyDescent="0.25">
      <c r="A8" s="18" t="s">
        <v>143</v>
      </c>
      <c r="B8" s="26">
        <v>2062139</v>
      </c>
      <c r="C8" s="26">
        <v>3990836</v>
      </c>
      <c r="D8" s="26">
        <v>924809</v>
      </c>
      <c r="E8" s="26">
        <v>962696</v>
      </c>
    </row>
    <row r="9" spans="1:5" x14ac:dyDescent="0.25">
      <c r="A9" s="18" t="s">
        <v>144</v>
      </c>
      <c r="B9" s="26">
        <v>884786</v>
      </c>
      <c r="C9" s="26">
        <v>3400619</v>
      </c>
      <c r="D9" s="26">
        <v>482473</v>
      </c>
      <c r="E9" s="26">
        <v>1205076</v>
      </c>
    </row>
    <row r="10" spans="1:5" x14ac:dyDescent="0.25">
      <c r="A10" s="18" t="s">
        <v>145</v>
      </c>
      <c r="B10" s="26">
        <v>13151</v>
      </c>
      <c r="C10" s="26">
        <v>459684</v>
      </c>
      <c r="D10" s="26">
        <v>6499</v>
      </c>
      <c r="E10" s="26">
        <v>64701</v>
      </c>
    </row>
    <row r="11" spans="1:5" x14ac:dyDescent="0.25">
      <c r="A11" s="17" t="s">
        <v>38</v>
      </c>
      <c r="B11" s="30">
        <f>SUM(B12:B13)</f>
        <v>0</v>
      </c>
      <c r="C11" s="30">
        <f>SUM(C12:C13)</f>
        <v>782690</v>
      </c>
      <c r="D11" s="30">
        <f>SUM(D12:D13)</f>
        <v>0</v>
      </c>
      <c r="E11" s="30">
        <f>SUM(E12:E13)</f>
        <v>329556</v>
      </c>
    </row>
    <row r="12" spans="1:5" ht="17.25" customHeight="1" x14ac:dyDescent="0.25">
      <c r="A12" s="18" t="s">
        <v>154</v>
      </c>
      <c r="B12" s="26">
        <v>0</v>
      </c>
      <c r="C12" s="26">
        <v>72780</v>
      </c>
      <c r="D12" s="26">
        <v>0</v>
      </c>
      <c r="E12" s="26">
        <v>36199</v>
      </c>
    </row>
    <row r="13" spans="1:5" ht="15.95" customHeight="1" x14ac:dyDescent="0.25">
      <c r="A13" s="18" t="s">
        <v>147</v>
      </c>
      <c r="B13" s="26">
        <v>0</v>
      </c>
      <c r="C13" s="26">
        <v>709910</v>
      </c>
      <c r="D13" s="26">
        <v>0</v>
      </c>
      <c r="E13" s="26">
        <v>293357</v>
      </c>
    </row>
    <row r="14" spans="1:5" ht="15.95" customHeight="1" x14ac:dyDescent="0.25">
      <c r="A14" s="5" t="s">
        <v>8</v>
      </c>
      <c r="B14" s="30">
        <f>SUM(B3,B6,B11)</f>
        <v>2960076</v>
      </c>
      <c r="C14" s="30">
        <f>SUM(C3,C6,C11)</f>
        <v>10876675</v>
      </c>
      <c r="D14" s="30">
        <f>SUM(D3,D6,D11)</f>
        <v>1413781</v>
      </c>
      <c r="E14" s="30">
        <f>SUM(E3,E6,E11)</f>
        <v>2854191</v>
      </c>
    </row>
    <row r="15" spans="1:5" x14ac:dyDescent="0.25">
      <c r="C15" s="52"/>
      <c r="D15" s="52"/>
      <c r="E15" s="52"/>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13" t="s">
        <v>153</v>
      </c>
      <c r="C1" s="113"/>
      <c r="D1" s="113"/>
      <c r="E1" s="113" t="s">
        <v>79</v>
      </c>
      <c r="F1" s="113"/>
      <c r="G1" s="113"/>
    </row>
    <row r="2" spans="1:7" ht="15.75" x14ac:dyDescent="0.25">
      <c r="A2" s="16" t="s">
        <v>140</v>
      </c>
      <c r="B2" s="16" t="s">
        <v>149</v>
      </c>
      <c r="C2" s="16" t="s">
        <v>42</v>
      </c>
      <c r="D2" s="16" t="s">
        <v>38</v>
      </c>
      <c r="E2" s="16" t="s">
        <v>41</v>
      </c>
      <c r="F2" s="16" t="s">
        <v>42</v>
      </c>
      <c r="G2" s="16" t="s">
        <v>38</v>
      </c>
    </row>
    <row r="3" spans="1:7" x14ac:dyDescent="0.25">
      <c r="A3" s="17" t="s">
        <v>33</v>
      </c>
      <c r="B3" s="30">
        <f t="shared" ref="B3:G3" si="0">SUM(B4:B6)</f>
        <v>28090</v>
      </c>
      <c r="C3" s="30">
        <f t="shared" si="0"/>
        <v>85220</v>
      </c>
      <c r="D3" s="30">
        <f t="shared" si="0"/>
        <v>133072</v>
      </c>
      <c r="E3" s="30">
        <f t="shared" si="0"/>
        <v>101855</v>
      </c>
      <c r="F3" s="30">
        <f t="shared" si="0"/>
        <v>978466</v>
      </c>
      <c r="G3" s="30">
        <f t="shared" si="0"/>
        <v>965545</v>
      </c>
    </row>
    <row r="4" spans="1:7" x14ac:dyDescent="0.25">
      <c r="A4" s="18" t="s">
        <v>143</v>
      </c>
      <c r="B4" s="26" t="s">
        <v>150</v>
      </c>
      <c r="C4" s="26" t="s">
        <v>150</v>
      </c>
      <c r="D4" s="26">
        <v>128813</v>
      </c>
      <c r="E4" s="26" t="s">
        <v>150</v>
      </c>
      <c r="F4" s="26" t="s">
        <v>150</v>
      </c>
      <c r="G4" s="26">
        <v>957862</v>
      </c>
    </row>
    <row r="5" spans="1:7" x14ac:dyDescent="0.25">
      <c r="A5" s="18" t="s">
        <v>151</v>
      </c>
      <c r="B5" s="26">
        <v>28090</v>
      </c>
      <c r="C5" s="26">
        <v>85220</v>
      </c>
      <c r="D5" s="26">
        <v>4259</v>
      </c>
      <c r="E5" s="26">
        <v>101855</v>
      </c>
      <c r="F5" s="26">
        <v>978466</v>
      </c>
      <c r="G5" s="26">
        <v>7683</v>
      </c>
    </row>
    <row r="6" spans="1:7" x14ac:dyDescent="0.25">
      <c r="A6" s="18" t="s">
        <v>145</v>
      </c>
      <c r="B6" s="26">
        <v>0</v>
      </c>
      <c r="C6" s="26">
        <v>0</v>
      </c>
      <c r="D6" s="26">
        <v>0</v>
      </c>
      <c r="E6" s="26">
        <v>0</v>
      </c>
      <c r="F6" s="26">
        <v>0</v>
      </c>
      <c r="G6" s="26">
        <v>0</v>
      </c>
    </row>
    <row r="7" spans="1:7" x14ac:dyDescent="0.25">
      <c r="A7" s="17" t="s">
        <v>37</v>
      </c>
      <c r="B7" s="30">
        <f>SUM(B8:B11)</f>
        <v>347677</v>
      </c>
      <c r="C7" s="30">
        <f t="shared" ref="C7:G7" si="1">SUM(C8:C11)</f>
        <v>1288862</v>
      </c>
      <c r="D7" s="30">
        <f t="shared" si="1"/>
        <v>2055494</v>
      </c>
      <c r="E7" s="30">
        <f t="shared" si="1"/>
        <v>795308</v>
      </c>
      <c r="F7" s="30">
        <f t="shared" si="1"/>
        <v>3325095</v>
      </c>
      <c r="G7" s="30">
        <f t="shared" si="1"/>
        <v>6887792</v>
      </c>
    </row>
    <row r="8" spans="1:7" x14ac:dyDescent="0.25">
      <c r="A8" s="18" t="s">
        <v>142</v>
      </c>
      <c r="B8" s="26" t="s">
        <v>150</v>
      </c>
      <c r="C8" s="26" t="s">
        <v>150</v>
      </c>
      <c r="D8" s="26">
        <v>45781</v>
      </c>
      <c r="E8" s="26" t="s">
        <v>150</v>
      </c>
      <c r="F8" s="26" t="s">
        <v>150</v>
      </c>
      <c r="G8" s="26">
        <v>196980</v>
      </c>
    </row>
    <row r="9" spans="1:7" x14ac:dyDescent="0.25">
      <c r="A9" s="18" t="s">
        <v>143</v>
      </c>
      <c r="B9" s="26" t="s">
        <v>150</v>
      </c>
      <c r="C9" s="26" t="s">
        <v>150</v>
      </c>
      <c r="D9" s="26">
        <v>1887505</v>
      </c>
      <c r="E9" s="26" t="s">
        <v>150</v>
      </c>
      <c r="F9" s="26" t="s">
        <v>150</v>
      </c>
      <c r="G9" s="26">
        <v>6052975</v>
      </c>
    </row>
    <row r="10" spans="1:7" x14ac:dyDescent="0.25">
      <c r="A10" s="18" t="s">
        <v>144</v>
      </c>
      <c r="B10" s="35">
        <v>347677</v>
      </c>
      <c r="C10" s="35">
        <v>1288862</v>
      </c>
      <c r="D10" s="35">
        <v>51009</v>
      </c>
      <c r="E10" s="26">
        <v>795308</v>
      </c>
      <c r="F10" s="26">
        <v>3325095</v>
      </c>
      <c r="G10" s="26">
        <v>165002</v>
      </c>
    </row>
    <row r="11" spans="1:7" x14ac:dyDescent="0.25">
      <c r="A11" s="18" t="s">
        <v>145</v>
      </c>
      <c r="B11" s="26" t="s">
        <v>150</v>
      </c>
      <c r="C11" s="26" t="s">
        <v>150</v>
      </c>
      <c r="D11" s="26">
        <v>71199</v>
      </c>
      <c r="E11" s="26" t="s">
        <v>150</v>
      </c>
      <c r="F11" s="26" t="s">
        <v>150</v>
      </c>
      <c r="G11" s="26">
        <v>472835</v>
      </c>
    </row>
    <row r="12" spans="1:7" s="53" customFormat="1" x14ac:dyDescent="0.25">
      <c r="A12" s="17" t="s">
        <v>69</v>
      </c>
      <c r="B12" s="30" t="s">
        <v>150</v>
      </c>
      <c r="C12" s="30" t="s">
        <v>150</v>
      </c>
      <c r="D12" s="30">
        <v>329557</v>
      </c>
      <c r="E12" s="30" t="s">
        <v>150</v>
      </c>
      <c r="F12" s="30" t="s">
        <v>150</v>
      </c>
      <c r="G12" s="30">
        <v>782691</v>
      </c>
    </row>
    <row r="13" spans="1:7" x14ac:dyDescent="0.25">
      <c r="A13" s="5" t="s">
        <v>8</v>
      </c>
      <c r="B13" s="30">
        <f t="shared" ref="B13:G13" si="2">SUM(B3,B7,B12)</f>
        <v>375767</v>
      </c>
      <c r="C13" s="30">
        <f t="shared" si="2"/>
        <v>1374082</v>
      </c>
      <c r="D13" s="30">
        <f t="shared" si="2"/>
        <v>2518123</v>
      </c>
      <c r="E13" s="30">
        <f t="shared" si="2"/>
        <v>897163</v>
      </c>
      <c r="F13" s="30">
        <f t="shared" si="2"/>
        <v>4303561</v>
      </c>
      <c r="G13" s="30">
        <f t="shared" si="2"/>
        <v>8636028</v>
      </c>
    </row>
    <row r="14" spans="1:7" x14ac:dyDescent="0.25">
      <c r="A14" s="109" t="s">
        <v>152</v>
      </c>
      <c r="B14" s="110"/>
      <c r="C14" s="110"/>
      <c r="D14" s="110"/>
      <c r="E14" s="110"/>
      <c r="F14" s="110"/>
      <c r="G14" s="111"/>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defaultRowHeight="15" x14ac:dyDescent="0.25"/>
  <cols>
    <col min="1" max="1" width="20.7109375" bestFit="1" customWidth="1"/>
    <col min="2" max="4" width="14.7109375" customWidth="1"/>
  </cols>
  <sheetData>
    <row r="1" spans="1:4" ht="68.25" customHeight="1" x14ac:dyDescent="0.25">
      <c r="A1" s="115" t="s">
        <v>155</v>
      </c>
      <c r="B1" s="115"/>
      <c r="C1" s="115"/>
      <c r="D1" s="115"/>
    </row>
    <row r="2" spans="1:4" ht="25.5" customHeight="1" x14ac:dyDescent="0.25">
      <c r="A2" s="99" t="s">
        <v>85</v>
      </c>
      <c r="B2" s="99"/>
      <c r="C2" s="99"/>
      <c r="D2" s="99"/>
    </row>
    <row r="3" spans="1:4" x14ac:dyDescent="0.25">
      <c r="A3" s="99" t="s">
        <v>86</v>
      </c>
      <c r="B3" s="99"/>
      <c r="C3" s="99"/>
      <c r="D3" s="99"/>
    </row>
    <row r="4" spans="1:4" x14ac:dyDescent="0.25">
      <c r="A4" s="100" t="s">
        <v>156</v>
      </c>
      <c r="B4" s="100"/>
      <c r="C4" s="100"/>
      <c r="D4" s="100"/>
    </row>
    <row r="5" spans="1:4" x14ac:dyDescent="0.25">
      <c r="A5" s="101" t="s">
        <v>157</v>
      </c>
      <c r="B5" s="102"/>
      <c r="C5" s="102"/>
      <c r="D5" s="103"/>
    </row>
    <row r="6" spans="1:4" ht="25.5" customHeight="1" x14ac:dyDescent="0.25">
      <c r="A6" s="114" t="s">
        <v>12</v>
      </c>
      <c r="B6" s="114"/>
      <c r="C6" s="114"/>
      <c r="D6" s="114"/>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defaultRowHeight="15" x14ac:dyDescent="0.25"/>
  <cols>
    <col min="1" max="1" width="20.7109375" style="6" bestFit="1" customWidth="1"/>
    <col min="2" max="4" width="14.7109375" style="6" customWidth="1"/>
    <col min="5" max="16384" width="9.140625" style="6"/>
  </cols>
  <sheetData>
    <row r="1" spans="1:4" x14ac:dyDescent="0.25">
      <c r="A1" s="14" t="s">
        <v>140</v>
      </c>
      <c r="B1" s="9" t="s">
        <v>141</v>
      </c>
      <c r="C1" s="9" t="s">
        <v>1</v>
      </c>
      <c r="D1" s="9" t="s">
        <v>8</v>
      </c>
    </row>
    <row r="2" spans="1:4" x14ac:dyDescent="0.25">
      <c r="A2" s="12" t="s">
        <v>33</v>
      </c>
      <c r="B2" s="30">
        <f>SUM(B3:B6)</f>
        <v>12</v>
      </c>
      <c r="C2" s="30">
        <f t="shared" ref="C2:D2" si="0">SUM(C3:C6)</f>
        <v>68</v>
      </c>
      <c r="D2" s="30">
        <f t="shared" si="0"/>
        <v>80</v>
      </c>
    </row>
    <row r="3" spans="1:4" x14ac:dyDescent="0.25">
      <c r="A3" s="13" t="s">
        <v>142</v>
      </c>
      <c r="B3" s="26">
        <v>0</v>
      </c>
      <c r="C3" s="26">
        <v>0</v>
      </c>
      <c r="D3" s="26">
        <f>SUM(B3:C3)</f>
        <v>0</v>
      </c>
    </row>
    <row r="4" spans="1:4" x14ac:dyDescent="0.25">
      <c r="A4" s="13" t="s">
        <v>143</v>
      </c>
      <c r="B4" s="26">
        <v>0</v>
      </c>
      <c r="C4" s="26">
        <v>19</v>
      </c>
      <c r="D4" s="26">
        <f t="shared" ref="D4:D6" si="1">SUM(B4:C4)</f>
        <v>19</v>
      </c>
    </row>
    <row r="5" spans="1:4" x14ac:dyDescent="0.25">
      <c r="A5" s="13" t="s">
        <v>144</v>
      </c>
      <c r="B5" s="26">
        <v>12</v>
      </c>
      <c r="C5" s="26">
        <v>49</v>
      </c>
      <c r="D5" s="26">
        <f t="shared" si="1"/>
        <v>61</v>
      </c>
    </row>
    <row r="6" spans="1:4" x14ac:dyDescent="0.25">
      <c r="A6" s="13" t="s">
        <v>145</v>
      </c>
      <c r="B6" s="26">
        <v>0</v>
      </c>
      <c r="C6" s="26">
        <v>0</v>
      </c>
      <c r="D6" s="26">
        <f t="shared" si="1"/>
        <v>0</v>
      </c>
    </row>
    <row r="7" spans="1:4" x14ac:dyDescent="0.25">
      <c r="A7" s="12" t="s">
        <v>37</v>
      </c>
      <c r="B7" s="30">
        <f>SUM(B8:B11)</f>
        <v>4753</v>
      </c>
      <c r="C7" s="30">
        <f t="shared" ref="C7:D7" si="2">SUM(C8:C11)</f>
        <v>3080</v>
      </c>
      <c r="D7" s="30">
        <f t="shared" si="2"/>
        <v>7833</v>
      </c>
    </row>
    <row r="8" spans="1:4" x14ac:dyDescent="0.25">
      <c r="A8" s="13" t="s">
        <v>142</v>
      </c>
      <c r="B8" s="26">
        <v>0</v>
      </c>
      <c r="C8" s="26">
        <v>63</v>
      </c>
      <c r="D8" s="26">
        <f>SUM(B8:C8)</f>
        <v>63</v>
      </c>
    </row>
    <row r="9" spans="1:4" x14ac:dyDescent="0.25">
      <c r="A9" s="13" t="s">
        <v>143</v>
      </c>
      <c r="B9" s="26">
        <v>1978</v>
      </c>
      <c r="C9" s="26">
        <v>640</v>
      </c>
      <c r="D9" s="26">
        <f>SUM(B9:C9)</f>
        <v>2618</v>
      </c>
    </row>
    <row r="10" spans="1:4" x14ac:dyDescent="0.25">
      <c r="A10" s="13" t="s">
        <v>144</v>
      </c>
      <c r="B10" s="26">
        <v>2679</v>
      </c>
      <c r="C10" s="26">
        <v>2187</v>
      </c>
      <c r="D10" s="26">
        <f t="shared" ref="D10" si="3">SUM(B10:C10)</f>
        <v>4866</v>
      </c>
    </row>
    <row r="11" spans="1:4" x14ac:dyDescent="0.25">
      <c r="A11" s="13" t="s">
        <v>145</v>
      </c>
      <c r="B11" s="26">
        <v>96</v>
      </c>
      <c r="C11" s="26">
        <v>190</v>
      </c>
      <c r="D11" s="26">
        <f>SUM(B11:C11)</f>
        <v>286</v>
      </c>
    </row>
    <row r="12" spans="1:4" x14ac:dyDescent="0.25">
      <c r="A12" s="12" t="s">
        <v>38</v>
      </c>
      <c r="B12" s="30">
        <f>SUM(B13:B15)</f>
        <v>29</v>
      </c>
      <c r="C12" s="30">
        <f t="shared" ref="C12:D12" si="4">SUM(C13:C15)</f>
        <v>172</v>
      </c>
      <c r="D12" s="30">
        <f t="shared" si="4"/>
        <v>201</v>
      </c>
    </row>
    <row r="13" spans="1:4" x14ac:dyDescent="0.25">
      <c r="A13" s="13" t="s">
        <v>146</v>
      </c>
      <c r="B13" s="26">
        <v>0</v>
      </c>
      <c r="C13" s="26">
        <v>6</v>
      </c>
      <c r="D13" s="26">
        <f>SUM(B13:C13)</f>
        <v>6</v>
      </c>
    </row>
    <row r="14" spans="1:4" x14ac:dyDescent="0.25">
      <c r="A14" s="13" t="s">
        <v>147</v>
      </c>
      <c r="B14" s="26">
        <v>29</v>
      </c>
      <c r="C14" s="26">
        <v>160</v>
      </c>
      <c r="D14" s="26">
        <f t="shared" ref="D14:D15" si="5">SUM(B14:C14)</f>
        <v>189</v>
      </c>
    </row>
    <row r="15" spans="1:4" x14ac:dyDescent="0.25">
      <c r="A15" s="13" t="s">
        <v>148</v>
      </c>
      <c r="B15" s="26">
        <v>0</v>
      </c>
      <c r="C15" s="26">
        <v>6</v>
      </c>
      <c r="D15" s="26">
        <f t="shared" si="5"/>
        <v>6</v>
      </c>
    </row>
    <row r="16" spans="1:4" x14ac:dyDescent="0.25">
      <c r="A16" s="12" t="s">
        <v>8</v>
      </c>
      <c r="B16" s="30">
        <f>SUM(B12,B7,B2)</f>
        <v>4794</v>
      </c>
      <c r="C16" s="30">
        <f>SUM(C12,C7,C2)</f>
        <v>3320</v>
      </c>
      <c r="D16" s="30">
        <f t="shared" ref="D16" si="6">SUM(D2,D7,D12)</f>
        <v>8114</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x14ac:dyDescent="0.25"/>
  <cols>
    <col min="1" max="1" width="20.7109375" style="6" bestFit="1" customWidth="1"/>
    <col min="2" max="5" width="12.7109375" style="6" customWidth="1"/>
    <col min="6" max="16384" width="9.140625" style="6"/>
  </cols>
  <sheetData>
    <row r="1" spans="1:5" x14ac:dyDescent="0.25">
      <c r="A1" s="9" t="s">
        <v>140</v>
      </c>
      <c r="B1" s="9" t="s">
        <v>149</v>
      </c>
      <c r="C1" s="9" t="s">
        <v>42</v>
      </c>
      <c r="D1" s="9" t="s">
        <v>38</v>
      </c>
      <c r="E1" s="9" t="s">
        <v>8</v>
      </c>
    </row>
    <row r="2" spans="1:5" x14ac:dyDescent="0.25">
      <c r="A2" s="12" t="s">
        <v>33</v>
      </c>
      <c r="B2" s="30">
        <f>SUM(B3:B6)</f>
        <v>13</v>
      </c>
      <c r="C2" s="30">
        <f t="shared" ref="C2:D2" si="0">SUM(C3:C6)</f>
        <v>48</v>
      </c>
      <c r="D2" s="30">
        <f t="shared" si="0"/>
        <v>19</v>
      </c>
      <c r="E2" s="30">
        <f>SUM(E3:E6)</f>
        <v>80</v>
      </c>
    </row>
    <row r="3" spans="1:5" x14ac:dyDescent="0.25">
      <c r="A3" s="13" t="s">
        <v>142</v>
      </c>
      <c r="B3" s="26">
        <v>0</v>
      </c>
      <c r="C3" s="26">
        <v>0</v>
      </c>
      <c r="D3" s="26">
        <v>0</v>
      </c>
      <c r="E3" s="26">
        <f>SUM(B3:D3)</f>
        <v>0</v>
      </c>
    </row>
    <row r="4" spans="1:5" x14ac:dyDescent="0.25">
      <c r="A4" s="13" t="s">
        <v>143</v>
      </c>
      <c r="B4" s="26">
        <v>0</v>
      </c>
      <c r="C4" s="26">
        <v>0</v>
      </c>
      <c r="D4" s="26">
        <v>19</v>
      </c>
      <c r="E4" s="26">
        <f t="shared" ref="E4:E6" si="1">SUM(B4:D4)</f>
        <v>19</v>
      </c>
    </row>
    <row r="5" spans="1:5" x14ac:dyDescent="0.25">
      <c r="A5" s="13" t="s">
        <v>144</v>
      </c>
      <c r="B5" s="26">
        <v>13</v>
      </c>
      <c r="C5" s="26">
        <v>48</v>
      </c>
      <c r="D5" s="26" t="s">
        <v>150</v>
      </c>
      <c r="E5" s="26">
        <f t="shared" si="1"/>
        <v>61</v>
      </c>
    </row>
    <row r="6" spans="1:5" x14ac:dyDescent="0.25">
      <c r="A6" s="13" t="s">
        <v>145</v>
      </c>
      <c r="B6" s="26">
        <v>0</v>
      </c>
      <c r="C6" s="26">
        <v>0</v>
      </c>
      <c r="D6" s="26">
        <v>0</v>
      </c>
      <c r="E6" s="26">
        <f t="shared" si="1"/>
        <v>0</v>
      </c>
    </row>
    <row r="7" spans="1:5" x14ac:dyDescent="0.25">
      <c r="A7" s="12" t="s">
        <v>37</v>
      </c>
      <c r="B7" s="30">
        <f>SUM(B8:B11)</f>
        <v>2600</v>
      </c>
      <c r="C7" s="30">
        <f t="shared" ref="C7:E7" si="2">SUM(C8:C11)</f>
        <v>2255</v>
      </c>
      <c r="D7" s="30">
        <f t="shared" si="2"/>
        <v>2978</v>
      </c>
      <c r="E7" s="30">
        <f t="shared" si="2"/>
        <v>7833</v>
      </c>
    </row>
    <row r="8" spans="1:5" x14ac:dyDescent="0.25">
      <c r="A8" s="13" t="s">
        <v>142</v>
      </c>
      <c r="B8" s="26">
        <v>0</v>
      </c>
      <c r="C8" s="26">
        <v>0</v>
      </c>
      <c r="D8" s="26">
        <v>63</v>
      </c>
      <c r="E8" s="26">
        <f>SUM(B8:D8)</f>
        <v>63</v>
      </c>
    </row>
    <row r="9" spans="1:5" x14ac:dyDescent="0.25">
      <c r="A9" s="13" t="s">
        <v>143</v>
      </c>
      <c r="B9" s="26">
        <v>0</v>
      </c>
      <c r="C9" s="26">
        <v>0</v>
      </c>
      <c r="D9" s="26">
        <v>2618</v>
      </c>
      <c r="E9" s="26">
        <f t="shared" ref="E9:E11" si="3">SUM(B9:D9)</f>
        <v>2618</v>
      </c>
    </row>
    <row r="10" spans="1:5" x14ac:dyDescent="0.25">
      <c r="A10" s="13" t="s">
        <v>144</v>
      </c>
      <c r="B10" s="26">
        <v>2600</v>
      </c>
      <c r="C10" s="26">
        <v>2255</v>
      </c>
      <c r="D10" s="26">
        <v>11</v>
      </c>
      <c r="E10" s="26">
        <f t="shared" si="3"/>
        <v>4866</v>
      </c>
    </row>
    <row r="11" spans="1:5" x14ac:dyDescent="0.25">
      <c r="A11" s="13" t="s">
        <v>145</v>
      </c>
      <c r="B11" s="26">
        <v>0</v>
      </c>
      <c r="C11" s="26">
        <v>0</v>
      </c>
      <c r="D11" s="26">
        <v>286</v>
      </c>
      <c r="E11" s="26">
        <f t="shared" si="3"/>
        <v>286</v>
      </c>
    </row>
    <row r="12" spans="1:5" x14ac:dyDescent="0.25">
      <c r="A12" s="12" t="s">
        <v>38</v>
      </c>
      <c r="B12" s="30">
        <f>SUM(B13:B15)</f>
        <v>0</v>
      </c>
      <c r="C12" s="30">
        <f t="shared" ref="C12" si="4">SUM(C13:C15)</f>
        <v>0</v>
      </c>
      <c r="D12" s="30">
        <f>SUM(D13:D15)</f>
        <v>201</v>
      </c>
      <c r="E12" s="30">
        <f>SUM(B12:D12)</f>
        <v>201</v>
      </c>
    </row>
    <row r="13" spans="1:5" x14ac:dyDescent="0.25">
      <c r="A13" s="13" t="s">
        <v>146</v>
      </c>
      <c r="B13" s="26">
        <v>0</v>
      </c>
      <c r="C13" s="26">
        <v>0</v>
      </c>
      <c r="D13" s="26">
        <v>6</v>
      </c>
      <c r="E13" s="26">
        <f>SUM(B13:D13)</f>
        <v>6</v>
      </c>
    </row>
    <row r="14" spans="1:5" x14ac:dyDescent="0.25">
      <c r="A14" s="13" t="s">
        <v>147</v>
      </c>
      <c r="B14" s="26">
        <v>0</v>
      </c>
      <c r="C14" s="26">
        <v>0</v>
      </c>
      <c r="D14" s="26">
        <v>189</v>
      </c>
      <c r="E14" s="26">
        <f t="shared" ref="E14:E15" si="5">SUM(B14:D14)</f>
        <v>189</v>
      </c>
    </row>
    <row r="15" spans="1:5" x14ac:dyDescent="0.25">
      <c r="A15" s="13" t="s">
        <v>148</v>
      </c>
      <c r="B15" s="26">
        <v>0</v>
      </c>
      <c r="C15" s="26">
        <v>0</v>
      </c>
      <c r="D15" s="26">
        <v>6</v>
      </c>
      <c r="E15" s="26">
        <f t="shared" si="5"/>
        <v>6</v>
      </c>
    </row>
    <row r="16" spans="1:5" x14ac:dyDescent="0.25">
      <c r="A16" s="4" t="s">
        <v>8</v>
      </c>
      <c r="B16" s="30">
        <f>SUM(B2,B7,B12)</f>
        <v>2613</v>
      </c>
      <c r="C16" s="30">
        <f t="shared" ref="C16:E16" si="6">SUM(C2,C7,C12)</f>
        <v>2303</v>
      </c>
      <c r="D16" s="30">
        <f t="shared" si="6"/>
        <v>3198</v>
      </c>
      <c r="E16" s="30">
        <f t="shared" si="6"/>
        <v>8114</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12" t="s">
        <v>153</v>
      </c>
      <c r="C1" s="112"/>
      <c r="D1" s="112" t="s">
        <v>79</v>
      </c>
      <c r="E1" s="112"/>
    </row>
    <row r="2" spans="1:5" x14ac:dyDescent="0.25">
      <c r="A2" s="9" t="s">
        <v>140</v>
      </c>
      <c r="B2" s="9" t="s">
        <v>141</v>
      </c>
      <c r="C2" s="9" t="s">
        <v>1</v>
      </c>
      <c r="D2" s="9" t="s">
        <v>3</v>
      </c>
      <c r="E2" s="9">
        <f>SUM(E3:E6)</f>
        <v>6308</v>
      </c>
    </row>
    <row r="3" spans="1:5" x14ac:dyDescent="0.25">
      <c r="A3" s="12" t="s">
        <v>33</v>
      </c>
      <c r="B3" s="26">
        <v>24</v>
      </c>
      <c r="C3" s="26">
        <v>57</v>
      </c>
      <c r="D3" s="26">
        <v>0</v>
      </c>
      <c r="E3" s="26">
        <v>79</v>
      </c>
    </row>
    <row r="4" spans="1:5" x14ac:dyDescent="0.25">
      <c r="A4" s="12" t="s">
        <v>37</v>
      </c>
      <c r="B4" s="26">
        <v>5676</v>
      </c>
      <c r="C4" s="26">
        <v>3198</v>
      </c>
      <c r="D4" s="26">
        <v>3827</v>
      </c>
      <c r="E4" s="26">
        <v>2962</v>
      </c>
    </row>
    <row r="5" spans="1:5" x14ac:dyDescent="0.25">
      <c r="A5" s="12" t="s">
        <v>69</v>
      </c>
      <c r="B5" s="26">
        <v>35</v>
      </c>
      <c r="C5" s="26">
        <v>231</v>
      </c>
      <c r="D5" s="26">
        <v>23</v>
      </c>
      <c r="E5" s="26">
        <v>113</v>
      </c>
    </row>
    <row r="6" spans="1:5" ht="15.95" customHeight="1" x14ac:dyDescent="0.25">
      <c r="A6" s="4" t="s">
        <v>8</v>
      </c>
      <c r="B6" s="30">
        <f>SUM(B3:B5)</f>
        <v>5735</v>
      </c>
      <c r="C6" s="30">
        <f t="shared" ref="C6:E6" si="0">SUM(C3:C5)</f>
        <v>3486</v>
      </c>
      <c r="D6" s="30">
        <f t="shared" si="0"/>
        <v>3850</v>
      </c>
      <c r="E6" s="30">
        <f t="shared" si="0"/>
        <v>3154</v>
      </c>
    </row>
    <row r="7" spans="1:5" ht="18" customHeight="1" x14ac:dyDescent="0.25">
      <c r="A7" s="101" t="s">
        <v>152</v>
      </c>
      <c r="B7" s="102"/>
      <c r="C7" s="102"/>
      <c r="D7" s="102"/>
      <c r="E7" s="103"/>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12" t="s">
        <v>153</v>
      </c>
      <c r="C1" s="112"/>
      <c r="D1" s="112"/>
      <c r="E1" s="112" t="s">
        <v>79</v>
      </c>
      <c r="F1" s="112"/>
      <c r="G1" s="112"/>
    </row>
    <row r="2" spans="1:7" x14ac:dyDescent="0.25">
      <c r="A2" s="9" t="s">
        <v>140</v>
      </c>
      <c r="B2" s="9" t="s">
        <v>149</v>
      </c>
      <c r="C2" s="9" t="s">
        <v>42</v>
      </c>
      <c r="D2" s="9" t="s">
        <v>38</v>
      </c>
      <c r="E2" s="9">
        <f>SUM(E3:E6)</f>
        <v>5192</v>
      </c>
      <c r="F2" s="9" t="s">
        <v>42</v>
      </c>
      <c r="G2" s="9" t="s">
        <v>38</v>
      </c>
    </row>
    <row r="3" spans="1:7" x14ac:dyDescent="0.25">
      <c r="A3" s="12" t="s">
        <v>33</v>
      </c>
      <c r="B3" s="26">
        <v>12</v>
      </c>
      <c r="C3" s="26">
        <v>49</v>
      </c>
      <c r="D3" s="26">
        <v>20</v>
      </c>
      <c r="E3" s="26">
        <v>14</v>
      </c>
      <c r="F3" s="26">
        <v>47</v>
      </c>
      <c r="G3" s="26">
        <v>18</v>
      </c>
    </row>
    <row r="4" spans="1:7" x14ac:dyDescent="0.25">
      <c r="A4" s="12" t="s">
        <v>37</v>
      </c>
      <c r="B4" s="26">
        <v>2618</v>
      </c>
      <c r="C4" s="26">
        <v>2710</v>
      </c>
      <c r="D4" s="26">
        <v>3546</v>
      </c>
      <c r="E4" s="26">
        <v>2582</v>
      </c>
      <c r="F4" s="26">
        <v>1799</v>
      </c>
      <c r="G4" s="26">
        <v>2408</v>
      </c>
    </row>
    <row r="5" spans="1:7" x14ac:dyDescent="0.25">
      <c r="A5" s="12" t="s">
        <v>69</v>
      </c>
      <c r="B5" s="30">
        <v>0</v>
      </c>
      <c r="C5" s="30">
        <v>0</v>
      </c>
      <c r="D5" s="26">
        <v>266</v>
      </c>
      <c r="E5" s="26">
        <v>0</v>
      </c>
      <c r="F5" s="26">
        <v>0</v>
      </c>
      <c r="G5" s="26">
        <v>136</v>
      </c>
    </row>
    <row r="6" spans="1:7" x14ac:dyDescent="0.25">
      <c r="A6" s="4" t="s">
        <v>8</v>
      </c>
      <c r="B6" s="30">
        <f>SUM(B3:B5)</f>
        <v>2630</v>
      </c>
      <c r="C6" s="30">
        <f t="shared" ref="C6:G6" si="0">SUM(C3:C5)</f>
        <v>2759</v>
      </c>
      <c r="D6" s="30">
        <f t="shared" si="0"/>
        <v>3832</v>
      </c>
      <c r="E6" s="30">
        <f t="shared" si="0"/>
        <v>2596</v>
      </c>
      <c r="F6" s="30">
        <f t="shared" si="0"/>
        <v>1846</v>
      </c>
      <c r="G6" s="30">
        <f t="shared" si="0"/>
        <v>2562</v>
      </c>
    </row>
    <row r="7" spans="1:7" ht="19.5" customHeight="1" x14ac:dyDescent="0.25">
      <c r="A7" s="109" t="s">
        <v>152</v>
      </c>
      <c r="B7" s="110"/>
      <c r="C7" s="110"/>
      <c r="D7" s="110"/>
      <c r="E7" s="110"/>
      <c r="F7" s="110"/>
      <c r="G7" s="111"/>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defaultRowHeight="15" x14ac:dyDescent="0.25"/>
  <cols>
    <col min="1" max="1" width="20.7109375" bestFit="1" customWidth="1"/>
    <col min="2" max="4" width="14.7109375" customWidth="1"/>
  </cols>
  <sheetData>
    <row r="1" spans="1:4" ht="72" customHeight="1" x14ac:dyDescent="0.25">
      <c r="A1" s="100" t="s">
        <v>164</v>
      </c>
      <c r="B1" s="100"/>
      <c r="C1" s="100"/>
      <c r="D1" s="100"/>
    </row>
    <row r="2" spans="1:4" ht="25.5" customHeight="1" x14ac:dyDescent="0.25">
      <c r="A2" s="99" t="s">
        <v>85</v>
      </c>
      <c r="B2" s="99"/>
      <c r="C2" s="99"/>
      <c r="D2" s="99"/>
    </row>
    <row r="3" spans="1:4" x14ac:dyDescent="0.25">
      <c r="A3" s="99" t="s">
        <v>86</v>
      </c>
      <c r="B3" s="99"/>
      <c r="C3" s="99"/>
      <c r="D3" s="99"/>
    </row>
    <row r="4" spans="1:4" x14ac:dyDescent="0.25">
      <c r="A4" s="100" t="s">
        <v>156</v>
      </c>
      <c r="B4" s="100"/>
      <c r="C4" s="100"/>
      <c r="D4" s="100"/>
    </row>
    <row r="5" spans="1:4" x14ac:dyDescent="0.25">
      <c r="A5" s="101" t="s">
        <v>157</v>
      </c>
      <c r="B5" s="102"/>
      <c r="C5" s="102"/>
      <c r="D5" s="103"/>
    </row>
    <row r="6" spans="1:4" ht="25.5" customHeight="1" x14ac:dyDescent="0.25">
      <c r="A6" s="114" t="s">
        <v>12</v>
      </c>
      <c r="B6" s="114"/>
      <c r="C6" s="114"/>
      <c r="D6" s="114"/>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RowHeight="15" x14ac:dyDescent="0.25"/>
  <cols>
    <col min="1" max="1" width="20.7109375" style="6" bestFit="1" customWidth="1"/>
    <col min="2" max="4" width="14.7109375" style="6" customWidth="1"/>
    <col min="5" max="16384" width="9.140625" style="6"/>
  </cols>
  <sheetData>
    <row r="1" spans="1:4" x14ac:dyDescent="0.25">
      <c r="A1" s="14" t="s">
        <v>140</v>
      </c>
      <c r="B1" s="9" t="s">
        <v>141</v>
      </c>
      <c r="C1" s="9" t="s">
        <v>1</v>
      </c>
      <c r="D1" s="9" t="s">
        <v>8</v>
      </c>
    </row>
    <row r="2" spans="1:4" x14ac:dyDescent="0.25">
      <c r="A2" s="12" t="s">
        <v>33</v>
      </c>
      <c r="B2" s="26">
        <v>90</v>
      </c>
      <c r="C2" s="26">
        <v>1010</v>
      </c>
      <c r="D2" s="30">
        <f>SUM(B2:C2)</f>
        <v>1100</v>
      </c>
    </row>
    <row r="3" spans="1:4" x14ac:dyDescent="0.25">
      <c r="A3" s="12" t="s">
        <v>37</v>
      </c>
      <c r="B3" s="26">
        <f>SUM(B4:B7)</f>
        <v>193752</v>
      </c>
      <c r="C3" s="26">
        <f>SUM(C4:C7)</f>
        <v>159636</v>
      </c>
      <c r="D3" s="30">
        <f t="shared" ref="D3:D11" si="0">SUM(B3:C3)</f>
        <v>353388</v>
      </c>
    </row>
    <row r="4" spans="1:4" x14ac:dyDescent="0.25">
      <c r="A4" s="13" t="s">
        <v>34</v>
      </c>
      <c r="B4" s="26">
        <v>0</v>
      </c>
      <c r="C4" s="26">
        <v>1045</v>
      </c>
      <c r="D4" s="30">
        <f t="shared" si="0"/>
        <v>1045</v>
      </c>
    </row>
    <row r="5" spans="1:4" x14ac:dyDescent="0.25">
      <c r="A5" s="13" t="s">
        <v>35</v>
      </c>
      <c r="B5" s="26">
        <v>91585</v>
      </c>
      <c r="C5" s="26">
        <v>36150</v>
      </c>
      <c r="D5" s="30">
        <f t="shared" si="0"/>
        <v>127735</v>
      </c>
    </row>
    <row r="6" spans="1:4" x14ac:dyDescent="0.25">
      <c r="A6" s="13" t="s">
        <v>36</v>
      </c>
      <c r="B6" s="26">
        <v>101029</v>
      </c>
      <c r="C6" s="26">
        <v>115016</v>
      </c>
      <c r="D6" s="30">
        <f t="shared" si="0"/>
        <v>216045</v>
      </c>
    </row>
    <row r="7" spans="1:4" x14ac:dyDescent="0.25">
      <c r="A7" s="13" t="s">
        <v>38</v>
      </c>
      <c r="B7" s="26">
        <v>1138</v>
      </c>
      <c r="C7" s="26">
        <v>7425</v>
      </c>
      <c r="D7" s="30">
        <f t="shared" si="0"/>
        <v>8563</v>
      </c>
    </row>
    <row r="8" spans="1:4" x14ac:dyDescent="0.25">
      <c r="A8" s="12" t="s">
        <v>69</v>
      </c>
      <c r="B8" s="26">
        <v>3250</v>
      </c>
      <c r="C8" s="26">
        <f>SUM(C9,C10,C11)</f>
        <v>24506</v>
      </c>
      <c r="D8" s="30">
        <f t="shared" si="0"/>
        <v>27756</v>
      </c>
    </row>
    <row r="9" spans="1:4" x14ac:dyDescent="0.25">
      <c r="A9" s="54" t="s">
        <v>16</v>
      </c>
      <c r="B9" s="26">
        <v>0</v>
      </c>
      <c r="C9" s="26">
        <v>286</v>
      </c>
      <c r="D9" s="30">
        <f t="shared" si="0"/>
        <v>286</v>
      </c>
    </row>
    <row r="10" spans="1:4" x14ac:dyDescent="0.25">
      <c r="A10" s="54" t="s">
        <v>39</v>
      </c>
      <c r="B10" s="26">
        <v>3250</v>
      </c>
      <c r="C10" s="26">
        <v>24171</v>
      </c>
      <c r="D10" s="30">
        <f t="shared" si="0"/>
        <v>27421</v>
      </c>
    </row>
    <row r="11" spans="1:4" x14ac:dyDescent="0.25">
      <c r="A11" s="54" t="s">
        <v>40</v>
      </c>
      <c r="B11" s="26">
        <v>0</v>
      </c>
      <c r="C11" s="26">
        <v>49</v>
      </c>
      <c r="D11" s="55">
        <f t="shared" si="0"/>
        <v>49</v>
      </c>
    </row>
    <row r="12" spans="1:4" x14ac:dyDescent="0.25">
      <c r="A12" s="7" t="s">
        <v>8</v>
      </c>
      <c r="B12" s="30">
        <f>SUM(B2,B3,B8)</f>
        <v>197092</v>
      </c>
      <c r="C12" s="56">
        <f>SUM(C2,C3,C8)</f>
        <v>185152</v>
      </c>
      <c r="D12" s="57">
        <f>SUM(D2,D8,D3)</f>
        <v>382244</v>
      </c>
    </row>
    <row r="13" spans="1:4" ht="27" customHeight="1" x14ac:dyDescent="0.25">
      <c r="A13" s="100" t="s">
        <v>152</v>
      </c>
      <c r="B13" s="100"/>
      <c r="C13" s="100"/>
      <c r="D13" s="116"/>
    </row>
    <row r="14" spans="1:4" ht="29.25" customHeight="1" x14ac:dyDescent="0.25"/>
  </sheetData>
  <mergeCells count="1">
    <mergeCell ref="A13:D13"/>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x14ac:dyDescent="0.25"/>
  <cols>
    <col min="1" max="1" width="20.7109375" style="6" bestFit="1" customWidth="1"/>
    <col min="2" max="5" width="12.7109375" style="6" customWidth="1"/>
    <col min="6" max="16384" width="9.140625" style="6"/>
  </cols>
  <sheetData>
    <row r="1" spans="1:5" x14ac:dyDescent="0.25">
      <c r="A1" s="9" t="s">
        <v>140</v>
      </c>
      <c r="B1" s="9" t="s">
        <v>149</v>
      </c>
      <c r="C1" s="9" t="s">
        <v>42</v>
      </c>
      <c r="D1" s="9" t="s">
        <v>38</v>
      </c>
      <c r="E1" s="9" t="s">
        <v>8</v>
      </c>
    </row>
    <row r="2" spans="1:5" x14ac:dyDescent="0.25">
      <c r="A2" s="12" t="s">
        <v>33</v>
      </c>
      <c r="B2" s="26">
        <f>SUM(B3:B4)</f>
        <v>183</v>
      </c>
      <c r="C2" s="26">
        <f>SUM(C3:C4)</f>
        <v>633</v>
      </c>
      <c r="D2" s="26">
        <f>SUM(D3:D4)</f>
        <v>284</v>
      </c>
      <c r="E2" s="30">
        <f>SUM(B2:D2)</f>
        <v>1100</v>
      </c>
    </row>
    <row r="3" spans="1:5" x14ac:dyDescent="0.25">
      <c r="A3" s="13" t="s">
        <v>35</v>
      </c>
      <c r="B3" s="26">
        <v>0</v>
      </c>
      <c r="C3" s="26">
        <v>0</v>
      </c>
      <c r="D3" s="26">
        <v>284</v>
      </c>
      <c r="E3" s="30">
        <f t="shared" ref="E3:E9" si="0">SUM(B3:D3)</f>
        <v>284</v>
      </c>
    </row>
    <row r="4" spans="1:5" x14ac:dyDescent="0.25">
      <c r="A4" s="13" t="s">
        <v>36</v>
      </c>
      <c r="B4" s="26">
        <v>183</v>
      </c>
      <c r="C4" s="26">
        <v>633</v>
      </c>
      <c r="D4" s="26" t="s">
        <v>150</v>
      </c>
      <c r="E4" s="30">
        <f t="shared" si="0"/>
        <v>816</v>
      </c>
    </row>
    <row r="5" spans="1:5" x14ac:dyDescent="0.25">
      <c r="A5" s="12" t="s">
        <v>37</v>
      </c>
      <c r="B5" s="26">
        <f>SUM(B6:B9)</f>
        <v>61412</v>
      </c>
      <c r="C5" s="26">
        <f>SUM(C6:C9)</f>
        <v>154596</v>
      </c>
      <c r="D5" s="26">
        <f>SUM(D6:D9)</f>
        <v>137380</v>
      </c>
      <c r="E5" s="30">
        <f t="shared" si="0"/>
        <v>353388</v>
      </c>
    </row>
    <row r="6" spans="1:5" x14ac:dyDescent="0.25">
      <c r="A6" s="13" t="s">
        <v>34</v>
      </c>
      <c r="B6" s="26" t="s">
        <v>150</v>
      </c>
      <c r="C6" s="26" t="s">
        <v>150</v>
      </c>
      <c r="D6" s="26">
        <v>1045</v>
      </c>
      <c r="E6" s="30">
        <f t="shared" si="0"/>
        <v>1045</v>
      </c>
    </row>
    <row r="7" spans="1:5" x14ac:dyDescent="0.25">
      <c r="A7" s="13" t="s">
        <v>35</v>
      </c>
      <c r="B7" s="26" t="s">
        <v>150</v>
      </c>
      <c r="C7" s="26" t="s">
        <v>150</v>
      </c>
      <c r="D7" s="26">
        <v>127735</v>
      </c>
      <c r="E7" s="30">
        <f t="shared" si="0"/>
        <v>127735</v>
      </c>
    </row>
    <row r="8" spans="1:5" x14ac:dyDescent="0.25">
      <c r="A8" s="13" t="s">
        <v>36</v>
      </c>
      <c r="B8" s="26">
        <v>61412</v>
      </c>
      <c r="C8" s="26">
        <v>154596</v>
      </c>
      <c r="D8" s="26">
        <v>37</v>
      </c>
      <c r="E8" s="30">
        <f t="shared" si="0"/>
        <v>216045</v>
      </c>
    </row>
    <row r="9" spans="1:5" x14ac:dyDescent="0.25">
      <c r="A9" s="13" t="s">
        <v>38</v>
      </c>
      <c r="B9" s="26" t="s">
        <v>150</v>
      </c>
      <c r="C9" s="26">
        <v>0</v>
      </c>
      <c r="D9" s="26">
        <v>8563</v>
      </c>
      <c r="E9" s="30">
        <f t="shared" si="0"/>
        <v>8563</v>
      </c>
    </row>
    <row r="10" spans="1:5" x14ac:dyDescent="0.25">
      <c r="A10" s="12" t="s">
        <v>69</v>
      </c>
      <c r="B10" s="26">
        <v>0</v>
      </c>
      <c r="C10" s="26">
        <v>0</v>
      </c>
      <c r="D10" s="26">
        <v>27756</v>
      </c>
      <c r="E10" s="30">
        <f>SUM(B10:D10)</f>
        <v>27756</v>
      </c>
    </row>
    <row r="11" spans="1:5" x14ac:dyDescent="0.25">
      <c r="A11" s="8" t="s">
        <v>8</v>
      </c>
      <c r="B11" s="30">
        <f>SUM(B10,B5,B2)</f>
        <v>61595</v>
      </c>
      <c r="C11" s="30">
        <f>SUM(C10,C5,C2)</f>
        <v>155229</v>
      </c>
      <c r="D11" s="55">
        <f>SUM(D2,D5,D10)</f>
        <v>165420</v>
      </c>
      <c r="E11" s="30">
        <f>SUM(E10,E5,E2)</f>
        <v>382244</v>
      </c>
    </row>
    <row r="12" spans="1:5" ht="18.75" customHeight="1" x14ac:dyDescent="0.25">
      <c r="A12" s="114" t="s">
        <v>152</v>
      </c>
      <c r="B12" s="114"/>
      <c r="C12" s="114"/>
      <c r="D12" s="114"/>
      <c r="E12" s="114"/>
    </row>
  </sheetData>
  <mergeCells count="1">
    <mergeCell ref="A12:E12"/>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activeCell="H19" sqref="H19"/>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x14ac:dyDescent="0.25">
      <c r="A1" s="65" t="s">
        <v>0</v>
      </c>
      <c r="B1" s="59" t="s">
        <v>173</v>
      </c>
      <c r="C1" s="59" t="s">
        <v>174</v>
      </c>
      <c r="D1" s="59" t="s">
        <v>175</v>
      </c>
      <c r="E1" s="59" t="s">
        <v>176</v>
      </c>
      <c r="F1" s="59" t="s">
        <v>177</v>
      </c>
    </row>
    <row r="2" spans="1:6" x14ac:dyDescent="0.25">
      <c r="A2" s="66" t="s">
        <v>55</v>
      </c>
      <c r="B2" s="78">
        <f>SUM(B3:B4)</f>
        <v>35657</v>
      </c>
      <c r="C2" s="78">
        <f>SUM(C3:C4)</f>
        <v>28893</v>
      </c>
      <c r="D2" s="78">
        <f>SUM(D3:D4)</f>
        <v>21930</v>
      </c>
      <c r="E2" s="78">
        <f>SUM(E3:E4)</f>
        <v>32909</v>
      </c>
      <c r="F2" s="78">
        <f>SUM(F3:F4)</f>
        <v>35658</v>
      </c>
    </row>
    <row r="3" spans="1:6" x14ac:dyDescent="0.25">
      <c r="A3" s="62" t="s">
        <v>207</v>
      </c>
      <c r="B3" s="79">
        <v>17423</v>
      </c>
      <c r="C3" s="79">
        <v>13448</v>
      </c>
      <c r="D3" s="79">
        <v>8267</v>
      </c>
      <c r="E3" s="79">
        <v>13277</v>
      </c>
      <c r="F3" s="79">
        <v>13773</v>
      </c>
    </row>
    <row r="4" spans="1:6" x14ac:dyDescent="0.25">
      <c r="A4" s="62" t="s">
        <v>145</v>
      </c>
      <c r="B4" s="79">
        <v>18234</v>
      </c>
      <c r="C4" s="79">
        <v>15445</v>
      </c>
      <c r="D4" s="79">
        <v>13663</v>
      </c>
      <c r="E4" s="79">
        <v>19632</v>
      </c>
      <c r="F4" s="79">
        <v>21885</v>
      </c>
    </row>
    <row r="5" spans="1:6" x14ac:dyDescent="0.25">
      <c r="A5" s="60" t="s">
        <v>2</v>
      </c>
      <c r="B5" s="78">
        <f>SUM(B6:B7)</f>
        <v>1170</v>
      </c>
      <c r="C5" s="78">
        <f>SUM(C6:C7)</f>
        <v>594</v>
      </c>
      <c r="D5" s="78">
        <f>SUM(D6:D7)</f>
        <v>704</v>
      </c>
      <c r="E5" s="78">
        <f>SUM(E6:E7)</f>
        <v>1132</v>
      </c>
      <c r="F5" s="78">
        <f>SUM(F6:F7)</f>
        <v>1722</v>
      </c>
    </row>
    <row r="6" spans="1:6" x14ac:dyDescent="0.25">
      <c r="A6" s="62" t="s">
        <v>208</v>
      </c>
      <c r="B6" s="79">
        <v>840</v>
      </c>
      <c r="C6" s="79">
        <v>436</v>
      </c>
      <c r="D6" s="79">
        <v>444</v>
      </c>
      <c r="E6" s="79">
        <v>802</v>
      </c>
      <c r="F6" s="79">
        <v>1115</v>
      </c>
    </row>
    <row r="7" spans="1:6" x14ac:dyDescent="0.25">
      <c r="A7" s="62" t="s">
        <v>145</v>
      </c>
      <c r="B7" s="63">
        <v>330</v>
      </c>
      <c r="C7" s="63">
        <v>158</v>
      </c>
      <c r="D7" s="63">
        <v>260</v>
      </c>
      <c r="E7" s="63">
        <v>330</v>
      </c>
      <c r="F7" s="63">
        <v>607</v>
      </c>
    </row>
    <row r="8" spans="1:6" x14ac:dyDescent="0.25">
      <c r="A8" s="60" t="s">
        <v>5</v>
      </c>
      <c r="B8" s="78">
        <f>SUM(B9:B10)</f>
        <v>20271</v>
      </c>
      <c r="C8" s="78">
        <f>SUM(C9:C10)</f>
        <v>21230</v>
      </c>
      <c r="D8" s="78">
        <f>SUM(D9:D10)</f>
        <v>15616</v>
      </c>
      <c r="E8" s="78">
        <f>SUM(E9:E10)</f>
        <v>15747</v>
      </c>
      <c r="F8" s="78">
        <f>SUM(F9:F10)</f>
        <v>16225</v>
      </c>
    </row>
    <row r="9" spans="1:6" x14ac:dyDescent="0.25">
      <c r="A9" s="62" t="s">
        <v>208</v>
      </c>
      <c r="B9" s="79">
        <v>11603</v>
      </c>
      <c r="C9" s="79">
        <v>11740</v>
      </c>
      <c r="D9" s="79">
        <v>8707</v>
      </c>
      <c r="E9" s="79">
        <v>8815</v>
      </c>
      <c r="F9" s="79">
        <v>9221</v>
      </c>
    </row>
    <row r="10" spans="1:6" x14ac:dyDescent="0.25">
      <c r="A10" s="62" t="s">
        <v>145</v>
      </c>
      <c r="B10" s="79">
        <v>8668</v>
      </c>
      <c r="C10" s="79">
        <v>9490</v>
      </c>
      <c r="D10" s="79">
        <v>6909</v>
      </c>
      <c r="E10" s="79">
        <v>6932</v>
      </c>
      <c r="F10" s="79">
        <v>7004</v>
      </c>
    </row>
    <row r="11" spans="1:6" x14ac:dyDescent="0.25">
      <c r="A11" s="60" t="s">
        <v>210</v>
      </c>
      <c r="B11" s="70" t="s">
        <v>4</v>
      </c>
      <c r="C11" s="70" t="s">
        <v>4</v>
      </c>
      <c r="D11" s="70" t="s">
        <v>4</v>
      </c>
      <c r="E11" s="70" t="s">
        <v>4</v>
      </c>
      <c r="F11" s="70" t="s">
        <v>4</v>
      </c>
    </row>
    <row r="12" spans="1:6" x14ac:dyDescent="0.25">
      <c r="A12" s="62" t="s">
        <v>208</v>
      </c>
      <c r="B12" s="71" t="s">
        <v>4</v>
      </c>
      <c r="C12" s="71" t="s">
        <v>4</v>
      </c>
      <c r="D12" s="71" t="s">
        <v>4</v>
      </c>
      <c r="E12" s="71" t="s">
        <v>4</v>
      </c>
      <c r="F12" s="71" t="s">
        <v>4</v>
      </c>
    </row>
    <row r="13" spans="1:6" x14ac:dyDescent="0.25">
      <c r="A13" s="62" t="s">
        <v>145</v>
      </c>
      <c r="B13" s="71" t="s">
        <v>4</v>
      </c>
      <c r="C13" s="71" t="s">
        <v>4</v>
      </c>
      <c r="D13" s="71" t="s">
        <v>4</v>
      </c>
      <c r="E13" s="71" t="s">
        <v>4</v>
      </c>
      <c r="F13" s="71" t="s">
        <v>4</v>
      </c>
    </row>
    <row r="14" spans="1:6" x14ac:dyDescent="0.25">
      <c r="A14" s="60" t="s">
        <v>6</v>
      </c>
      <c r="B14" s="70" t="s">
        <v>4</v>
      </c>
      <c r="C14" s="70" t="s">
        <v>4</v>
      </c>
      <c r="D14" s="70" t="s">
        <v>4</v>
      </c>
      <c r="E14" s="70" t="s">
        <v>4</v>
      </c>
      <c r="F14" s="70" t="s">
        <v>4</v>
      </c>
    </row>
    <row r="15" spans="1:6" x14ac:dyDescent="0.25">
      <c r="A15" s="62" t="s">
        <v>208</v>
      </c>
      <c r="B15" s="71" t="s">
        <v>4</v>
      </c>
      <c r="C15" s="71" t="s">
        <v>4</v>
      </c>
      <c r="D15" s="71" t="s">
        <v>4</v>
      </c>
      <c r="E15" s="71" t="s">
        <v>4</v>
      </c>
      <c r="F15" s="71" t="s">
        <v>4</v>
      </c>
    </row>
    <row r="16" spans="1:6" x14ac:dyDescent="0.25">
      <c r="A16" s="62" t="s">
        <v>145</v>
      </c>
      <c r="B16" s="71" t="s">
        <v>4</v>
      </c>
      <c r="C16" s="71" t="s">
        <v>4</v>
      </c>
      <c r="D16" s="71" t="s">
        <v>4</v>
      </c>
      <c r="E16" s="71" t="s">
        <v>4</v>
      </c>
      <c r="F16" s="71" t="s">
        <v>4</v>
      </c>
    </row>
    <row r="17" spans="1:6" x14ac:dyDescent="0.25">
      <c r="A17" s="60" t="s">
        <v>7</v>
      </c>
      <c r="B17" s="70" t="s">
        <v>4</v>
      </c>
      <c r="C17" s="70" t="s">
        <v>4</v>
      </c>
      <c r="D17" s="70" t="s">
        <v>4</v>
      </c>
      <c r="E17" s="70" t="s">
        <v>4</v>
      </c>
      <c r="F17" s="70" t="s">
        <v>4</v>
      </c>
    </row>
    <row r="18" spans="1:6" x14ac:dyDescent="0.25">
      <c r="A18" s="62" t="s">
        <v>208</v>
      </c>
      <c r="B18" s="79" t="s">
        <v>4</v>
      </c>
      <c r="C18" s="79" t="s">
        <v>4</v>
      </c>
      <c r="D18" s="79" t="s">
        <v>4</v>
      </c>
      <c r="E18" s="79" t="s">
        <v>4</v>
      </c>
      <c r="F18" s="79" t="s">
        <v>4</v>
      </c>
    </row>
    <row r="19" spans="1:6" x14ac:dyDescent="0.25">
      <c r="A19" s="62" t="s">
        <v>145</v>
      </c>
      <c r="B19" s="79" t="s">
        <v>4</v>
      </c>
      <c r="C19" s="79" t="s">
        <v>4</v>
      </c>
      <c r="D19" s="79" t="s">
        <v>4</v>
      </c>
      <c r="E19" s="79" t="s">
        <v>4</v>
      </c>
      <c r="F19" s="79" t="s">
        <v>4</v>
      </c>
    </row>
    <row r="20" spans="1:6" x14ac:dyDescent="0.25">
      <c r="A20" s="60" t="s">
        <v>8</v>
      </c>
      <c r="B20" s="78">
        <f>SUM(B8,B5,B2)</f>
        <v>57098</v>
      </c>
      <c r="C20" s="78">
        <f>SUM(C8,C5,C2)</f>
        <v>50717</v>
      </c>
      <c r="D20" s="78">
        <f>SUM(D8,D5,D2)</f>
        <v>38250</v>
      </c>
      <c r="E20" s="78">
        <f>SUM(E8,E5,E2)</f>
        <v>49788</v>
      </c>
      <c r="F20" s="78">
        <f>SUM(F8,F5,F2)</f>
        <v>53605</v>
      </c>
    </row>
    <row r="21" spans="1:6" x14ac:dyDescent="0.25">
      <c r="A21" s="88"/>
      <c r="B21" s="89"/>
      <c r="C21" s="89"/>
      <c r="D21" s="89"/>
      <c r="E21" s="89"/>
      <c r="F21" s="90"/>
    </row>
    <row r="22" spans="1:6" ht="108" customHeight="1" x14ac:dyDescent="0.25">
      <c r="A22" s="95" t="s">
        <v>212</v>
      </c>
      <c r="B22" s="95"/>
      <c r="C22" s="95"/>
      <c r="D22" s="95"/>
      <c r="E22" s="95"/>
      <c r="F22" s="95"/>
    </row>
    <row r="23" spans="1:6" ht="15" customHeight="1" x14ac:dyDescent="0.25">
      <c r="A23" s="95" t="s">
        <v>13</v>
      </c>
      <c r="B23" s="95"/>
      <c r="C23" s="95"/>
      <c r="D23" s="95"/>
      <c r="E23" s="95"/>
      <c r="F23" s="95"/>
    </row>
    <row r="24" spans="1:6" ht="18.75" customHeight="1" x14ac:dyDescent="0.25">
      <c r="A24" s="95" t="s">
        <v>14</v>
      </c>
      <c r="B24" s="95"/>
      <c r="C24" s="95"/>
      <c r="D24" s="95"/>
      <c r="E24" s="95"/>
      <c r="F24" s="95"/>
    </row>
    <row r="25" spans="1:6" ht="18" customHeight="1" x14ac:dyDescent="0.25">
      <c r="A25" s="95" t="s">
        <v>11</v>
      </c>
      <c r="B25" s="95"/>
      <c r="C25" s="95"/>
      <c r="D25" s="95"/>
      <c r="E25" s="95"/>
      <c r="F25" s="95"/>
    </row>
    <row r="26" spans="1:6" ht="30" customHeight="1" x14ac:dyDescent="0.25">
      <c r="A26" s="81" t="s">
        <v>12</v>
      </c>
      <c r="B26" s="82"/>
      <c r="C26" s="82"/>
      <c r="D26" s="82"/>
      <c r="E26" s="82"/>
      <c r="F26" s="83"/>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12" t="s">
        <v>153</v>
      </c>
      <c r="C1" s="112"/>
      <c r="D1" s="112" t="s">
        <v>79</v>
      </c>
      <c r="E1" s="112"/>
    </row>
    <row r="2" spans="1:5" x14ac:dyDescent="0.25">
      <c r="A2" s="9" t="s">
        <v>140</v>
      </c>
      <c r="B2" s="9" t="s">
        <v>141</v>
      </c>
      <c r="C2" s="9" t="s">
        <v>1</v>
      </c>
      <c r="D2" s="9" t="s">
        <v>3</v>
      </c>
      <c r="E2" s="9" t="s">
        <v>1</v>
      </c>
    </row>
    <row r="3" spans="1:5" x14ac:dyDescent="0.25">
      <c r="A3" s="12" t="s">
        <v>33</v>
      </c>
      <c r="B3" s="26">
        <v>180</v>
      </c>
      <c r="C3" s="26">
        <v>771</v>
      </c>
      <c r="D3" s="26">
        <v>0</v>
      </c>
      <c r="E3" s="26">
        <v>1249</v>
      </c>
    </row>
    <row r="4" spans="1:5" x14ac:dyDescent="0.25">
      <c r="A4" s="12" t="s">
        <v>37</v>
      </c>
      <c r="B4" s="26">
        <f>SUM(B5:B8)</f>
        <v>260102</v>
      </c>
      <c r="C4" s="26">
        <f t="shared" ref="C4:E4" si="0">SUM(C5:C8)</f>
        <v>181960</v>
      </c>
      <c r="D4" s="26">
        <f t="shared" si="0"/>
        <v>127400</v>
      </c>
      <c r="E4" s="26">
        <f t="shared" si="0"/>
        <v>137313</v>
      </c>
    </row>
    <row r="5" spans="1:5" x14ac:dyDescent="0.25">
      <c r="A5" s="13" t="s">
        <v>34</v>
      </c>
      <c r="B5" s="26">
        <v>0</v>
      </c>
      <c r="C5" s="26">
        <v>1216</v>
      </c>
      <c r="D5" s="26">
        <v>0</v>
      </c>
      <c r="E5" s="26">
        <v>874</v>
      </c>
    </row>
    <row r="6" spans="1:5" x14ac:dyDescent="0.25">
      <c r="A6" s="13" t="s">
        <v>35</v>
      </c>
      <c r="B6" s="26">
        <v>121950</v>
      </c>
      <c r="C6" s="26">
        <v>42427</v>
      </c>
      <c r="D6" s="26">
        <v>61219</v>
      </c>
      <c r="E6" s="26">
        <v>29873</v>
      </c>
    </row>
    <row r="7" spans="1:5" x14ac:dyDescent="0.25">
      <c r="A7" s="13" t="s">
        <v>36</v>
      </c>
      <c r="B7" s="26">
        <v>137319</v>
      </c>
      <c r="C7" s="26">
        <v>127836</v>
      </c>
      <c r="D7" s="26">
        <v>64738</v>
      </c>
      <c r="E7" s="26">
        <v>102196</v>
      </c>
    </row>
    <row r="8" spans="1:5" x14ac:dyDescent="0.25">
      <c r="A8" s="13" t="s">
        <v>38</v>
      </c>
      <c r="B8" s="26">
        <v>833</v>
      </c>
      <c r="C8" s="26">
        <v>10481</v>
      </c>
      <c r="D8" s="26">
        <v>1443</v>
      </c>
      <c r="E8" s="26">
        <v>4370</v>
      </c>
    </row>
    <row r="9" spans="1:5" x14ac:dyDescent="0.25">
      <c r="A9" s="12" t="s">
        <v>69</v>
      </c>
      <c r="B9" s="26">
        <v>2343</v>
      </c>
      <c r="C9" s="26">
        <v>39942</v>
      </c>
      <c r="D9" s="26">
        <v>4157</v>
      </c>
      <c r="E9" s="26">
        <v>9070</v>
      </c>
    </row>
    <row r="10" spans="1:5" ht="15.95" customHeight="1" x14ac:dyDescent="0.25">
      <c r="A10" s="4" t="s">
        <v>8</v>
      </c>
      <c r="B10" s="30">
        <f>SUM(B3,B4,B9)</f>
        <v>262625</v>
      </c>
      <c r="C10" s="30">
        <f t="shared" ref="C10:E10" si="1">SUM(C3,C4,C9)</f>
        <v>222673</v>
      </c>
      <c r="D10" s="30">
        <f t="shared" si="1"/>
        <v>131557</v>
      </c>
      <c r="E10" s="30">
        <f t="shared" si="1"/>
        <v>147632</v>
      </c>
    </row>
    <row r="11" spans="1:5" ht="18.75" customHeight="1" x14ac:dyDescent="0.25">
      <c r="A11" s="114" t="s">
        <v>152</v>
      </c>
      <c r="B11" s="114"/>
      <c r="C11" s="114"/>
      <c r="D11" s="117"/>
      <c r="E11" s="114"/>
    </row>
    <row r="12" spans="1:5" x14ac:dyDescent="0.25">
      <c r="D12" s="58"/>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12" t="s">
        <v>153</v>
      </c>
      <c r="C1" s="112"/>
      <c r="D1" s="112"/>
      <c r="E1" s="112" t="s">
        <v>79</v>
      </c>
      <c r="F1" s="112"/>
      <c r="G1" s="112"/>
    </row>
    <row r="2" spans="1:7" x14ac:dyDescent="0.25">
      <c r="A2" s="9" t="s">
        <v>140</v>
      </c>
      <c r="B2" s="9" t="s">
        <v>149</v>
      </c>
      <c r="C2" s="9" t="s">
        <v>42</v>
      </c>
      <c r="D2" s="9" t="s">
        <v>38</v>
      </c>
      <c r="E2" s="9" t="s">
        <v>41</v>
      </c>
      <c r="F2" s="9" t="s">
        <v>42</v>
      </c>
      <c r="G2" s="9" t="s">
        <v>38</v>
      </c>
    </row>
    <row r="3" spans="1:7" x14ac:dyDescent="0.25">
      <c r="A3" s="12" t="s">
        <v>33</v>
      </c>
      <c r="B3" s="26">
        <v>133</v>
      </c>
      <c r="C3" s="26">
        <v>546</v>
      </c>
      <c r="D3" s="26">
        <v>272</v>
      </c>
      <c r="E3" s="26">
        <v>233</v>
      </c>
      <c r="F3" s="26">
        <v>720</v>
      </c>
      <c r="G3" s="26">
        <v>296</v>
      </c>
    </row>
    <row r="4" spans="1:7" x14ac:dyDescent="0.25">
      <c r="A4" s="12" t="s">
        <v>37</v>
      </c>
      <c r="B4" s="26">
        <f>SUM(B5:B7)</f>
        <v>50718</v>
      </c>
      <c r="C4" s="26">
        <f t="shared" ref="C4:G4" si="0">SUM(C5:C7)</f>
        <v>116179</v>
      </c>
      <c r="D4" s="26">
        <f t="shared" si="0"/>
        <v>97816</v>
      </c>
      <c r="E4" s="26">
        <f t="shared" si="0"/>
        <v>72106</v>
      </c>
      <c r="F4" s="26">
        <f t="shared" si="0"/>
        <v>193012</v>
      </c>
      <c r="G4" s="26">
        <f t="shared" si="0"/>
        <v>176943</v>
      </c>
    </row>
    <row r="5" spans="1:7" x14ac:dyDescent="0.25">
      <c r="A5" s="13" t="s">
        <v>35</v>
      </c>
      <c r="B5" s="26" t="s">
        <v>150</v>
      </c>
      <c r="C5" s="26" t="s">
        <v>150</v>
      </c>
      <c r="D5" s="26">
        <v>91092</v>
      </c>
      <c r="E5" s="26" t="s">
        <v>150</v>
      </c>
      <c r="F5" s="26" t="s">
        <v>150</v>
      </c>
      <c r="G5" s="26">
        <v>164377</v>
      </c>
    </row>
    <row r="6" spans="1:7" x14ac:dyDescent="0.25">
      <c r="A6" s="13" t="s">
        <v>170</v>
      </c>
      <c r="B6" s="26">
        <v>50718</v>
      </c>
      <c r="C6" s="26">
        <v>116179</v>
      </c>
      <c r="D6" s="26">
        <v>911</v>
      </c>
      <c r="E6" s="26">
        <v>72106</v>
      </c>
      <c r="F6" s="26">
        <v>193012</v>
      </c>
      <c r="G6" s="26">
        <v>1253</v>
      </c>
    </row>
    <row r="7" spans="1:7" x14ac:dyDescent="0.25">
      <c r="A7" s="13" t="s">
        <v>38</v>
      </c>
      <c r="B7" s="26" t="s">
        <v>150</v>
      </c>
      <c r="C7" s="26" t="s">
        <v>150</v>
      </c>
      <c r="D7" s="26">
        <v>5813</v>
      </c>
      <c r="E7" s="26" t="s">
        <v>150</v>
      </c>
      <c r="F7" s="26" t="s">
        <v>150</v>
      </c>
      <c r="G7" s="26">
        <v>11313</v>
      </c>
    </row>
    <row r="8" spans="1:7" x14ac:dyDescent="0.25">
      <c r="A8" s="12" t="s">
        <v>69</v>
      </c>
      <c r="B8" s="26">
        <v>0</v>
      </c>
      <c r="C8" s="26">
        <v>0</v>
      </c>
      <c r="D8" s="26">
        <v>13228</v>
      </c>
      <c r="E8" s="26" t="s">
        <v>150</v>
      </c>
      <c r="F8" s="26" t="s">
        <v>150</v>
      </c>
      <c r="G8" s="26">
        <v>42286</v>
      </c>
    </row>
    <row r="9" spans="1:7" x14ac:dyDescent="0.25">
      <c r="A9" s="4" t="s">
        <v>8</v>
      </c>
      <c r="B9" s="30">
        <f>SUM(B4,B3,B8)</f>
        <v>50851</v>
      </c>
      <c r="C9" s="30">
        <f>SUM(C3,C4,C8)</f>
        <v>116725</v>
      </c>
      <c r="D9" s="30">
        <f t="shared" ref="D9:G9" si="1">SUM(D4,D3,D8)</f>
        <v>111316</v>
      </c>
      <c r="E9" s="30">
        <f t="shared" si="1"/>
        <v>72339</v>
      </c>
      <c r="F9" s="30">
        <f t="shared" si="1"/>
        <v>193732</v>
      </c>
      <c r="G9" s="30">
        <f t="shared" si="1"/>
        <v>219525</v>
      </c>
    </row>
    <row r="10" spans="1:7" ht="20.25" customHeight="1" x14ac:dyDescent="0.25">
      <c r="A10" s="109" t="s">
        <v>152</v>
      </c>
      <c r="B10" s="110"/>
      <c r="C10" s="110"/>
      <c r="D10" s="110"/>
      <c r="E10" s="110"/>
      <c r="F10" s="110"/>
      <c r="G10" s="111"/>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defaultRowHeight="15" x14ac:dyDescent="0.25"/>
  <cols>
    <col min="1" max="1" width="20.7109375" bestFit="1" customWidth="1"/>
    <col min="2" max="4" width="14.7109375" customWidth="1"/>
  </cols>
  <sheetData>
    <row r="1" spans="1:4" ht="88.5" customHeight="1" x14ac:dyDescent="0.25">
      <c r="A1" s="100" t="s">
        <v>171</v>
      </c>
      <c r="B1" s="100"/>
      <c r="C1" s="100"/>
      <c r="D1" s="100"/>
    </row>
    <row r="2" spans="1:4" ht="25.5" customHeight="1" x14ac:dyDescent="0.25">
      <c r="A2" s="99" t="s">
        <v>85</v>
      </c>
      <c r="B2" s="99"/>
      <c r="C2" s="99"/>
      <c r="D2" s="99"/>
    </row>
    <row r="3" spans="1:4" x14ac:dyDescent="0.25">
      <c r="A3" s="99" t="s">
        <v>86</v>
      </c>
      <c r="B3" s="99"/>
      <c r="C3" s="99"/>
      <c r="D3" s="99"/>
    </row>
    <row r="4" spans="1:4" x14ac:dyDescent="0.25">
      <c r="A4" s="100" t="s">
        <v>156</v>
      </c>
      <c r="B4" s="100"/>
      <c r="C4" s="100"/>
      <c r="D4" s="100"/>
    </row>
    <row r="5" spans="1:4" x14ac:dyDescent="0.25">
      <c r="A5" s="101" t="s">
        <v>157</v>
      </c>
      <c r="B5" s="102"/>
      <c r="C5" s="102"/>
      <c r="D5" s="103"/>
    </row>
    <row r="6" spans="1:4" ht="25.5" customHeight="1" x14ac:dyDescent="0.25">
      <c r="A6" s="114" t="s">
        <v>12</v>
      </c>
      <c r="B6" s="114"/>
      <c r="C6" s="114"/>
      <c r="D6" s="114"/>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10" sqref="A10:XFD10"/>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24" t="s">
        <v>172</v>
      </c>
      <c r="B1" s="59" t="s">
        <v>173</v>
      </c>
      <c r="C1" s="59" t="s">
        <v>174</v>
      </c>
      <c r="D1" s="59" t="s">
        <v>175</v>
      </c>
      <c r="E1" s="59" t="s">
        <v>176</v>
      </c>
      <c r="F1" s="59" t="s">
        <v>177</v>
      </c>
    </row>
    <row r="2" spans="1:7" x14ac:dyDescent="0.25">
      <c r="A2" s="60" t="s">
        <v>178</v>
      </c>
      <c r="B2" s="61">
        <f t="shared" ref="B2:E2" si="0">0.85*5200000</f>
        <v>4420000</v>
      </c>
      <c r="C2" s="61">
        <f t="shared" si="0"/>
        <v>4420000</v>
      </c>
      <c r="D2" s="61">
        <f t="shared" si="0"/>
        <v>4420000</v>
      </c>
      <c r="E2" s="61">
        <f t="shared" si="0"/>
        <v>4420000</v>
      </c>
      <c r="F2" s="61">
        <f>0.85*5200000</f>
        <v>4420000</v>
      </c>
    </row>
    <row r="3" spans="1:7" x14ac:dyDescent="0.25">
      <c r="A3" s="62" t="s">
        <v>52</v>
      </c>
      <c r="B3" s="63" t="s">
        <v>4</v>
      </c>
      <c r="C3" s="63" t="s">
        <v>4</v>
      </c>
      <c r="D3" s="63" t="s">
        <v>4</v>
      </c>
      <c r="E3" s="63" t="s">
        <v>4</v>
      </c>
      <c r="F3" s="63" t="s">
        <v>4</v>
      </c>
    </row>
    <row r="4" spans="1:7" x14ac:dyDescent="0.25">
      <c r="A4" s="62" t="s">
        <v>179</v>
      </c>
      <c r="B4" s="63" t="s">
        <v>4</v>
      </c>
      <c r="C4" s="63" t="s">
        <v>4</v>
      </c>
      <c r="D4" s="63" t="s">
        <v>4</v>
      </c>
      <c r="E4" s="63" t="s">
        <v>4</v>
      </c>
      <c r="F4" s="63" t="s">
        <v>4</v>
      </c>
    </row>
    <row r="5" spans="1:7" x14ac:dyDescent="0.25">
      <c r="A5" s="62" t="s">
        <v>180</v>
      </c>
      <c r="B5" s="63" t="s">
        <v>4</v>
      </c>
      <c r="C5" s="63" t="s">
        <v>4</v>
      </c>
      <c r="D5" s="63" t="s">
        <v>4</v>
      </c>
      <c r="E5" s="63" t="s">
        <v>4</v>
      </c>
      <c r="F5" s="63" t="s">
        <v>4</v>
      </c>
    </row>
    <row r="6" spans="1:7" x14ac:dyDescent="0.25">
      <c r="A6" s="62" t="s">
        <v>39</v>
      </c>
      <c r="B6" s="63" t="s">
        <v>4</v>
      </c>
      <c r="C6" s="63" t="s">
        <v>4</v>
      </c>
      <c r="D6" s="63" t="s">
        <v>4</v>
      </c>
      <c r="E6" s="63" t="s">
        <v>4</v>
      </c>
      <c r="F6" s="63" t="s">
        <v>4</v>
      </c>
    </row>
    <row r="7" spans="1:7" x14ac:dyDescent="0.25">
      <c r="A7" s="27" t="s">
        <v>181</v>
      </c>
      <c r="B7" s="63" t="s">
        <v>4</v>
      </c>
      <c r="C7" s="63" t="s">
        <v>4</v>
      </c>
      <c r="D7" s="63" t="s">
        <v>4</v>
      </c>
      <c r="E7" s="63" t="s">
        <v>4</v>
      </c>
      <c r="F7" s="63" t="s">
        <v>4</v>
      </c>
      <c r="G7" s="31"/>
    </row>
    <row r="8" spans="1:7" ht="45.75" customHeight="1" x14ac:dyDescent="0.25">
      <c r="A8" s="33" t="s">
        <v>8</v>
      </c>
      <c r="B8" s="40">
        <f t="shared" ref="B8:F8" si="1">B2</f>
        <v>4420000</v>
      </c>
      <c r="C8" s="40">
        <f t="shared" si="1"/>
        <v>4420000</v>
      </c>
      <c r="D8" s="40">
        <f t="shared" si="1"/>
        <v>4420000</v>
      </c>
      <c r="E8" s="40">
        <f t="shared" si="1"/>
        <v>4420000</v>
      </c>
      <c r="F8" s="40">
        <f t="shared" si="1"/>
        <v>4420000</v>
      </c>
    </row>
    <row r="9" spans="1:7" ht="24.75" customHeight="1" x14ac:dyDescent="0.25">
      <c r="A9" s="121" t="s">
        <v>182</v>
      </c>
      <c r="B9" s="122"/>
      <c r="C9" s="122"/>
      <c r="D9" s="122"/>
      <c r="E9" s="122"/>
      <c r="F9" s="123"/>
    </row>
    <row r="10" spans="1:7" ht="16.5" customHeight="1" x14ac:dyDescent="0.25">
      <c r="A10" s="124" t="s">
        <v>22</v>
      </c>
      <c r="B10" s="125"/>
      <c r="C10" s="125"/>
      <c r="D10" s="125"/>
      <c r="E10" s="125"/>
      <c r="F10" s="126"/>
    </row>
    <row r="11" spans="1:7" ht="15" customHeight="1" x14ac:dyDescent="0.25">
      <c r="A11" s="124" t="s">
        <v>183</v>
      </c>
      <c r="B11" s="125"/>
      <c r="C11" s="125"/>
      <c r="D11" s="125"/>
      <c r="E11" s="125"/>
      <c r="F11" s="126"/>
    </row>
    <row r="12" spans="1:7" ht="15.75" customHeight="1" x14ac:dyDescent="0.25">
      <c r="A12" s="124" t="s">
        <v>11</v>
      </c>
      <c r="B12" s="125"/>
      <c r="C12" s="125"/>
      <c r="D12" s="125"/>
      <c r="E12" s="125"/>
      <c r="F12" s="126"/>
    </row>
    <row r="13" spans="1:7" ht="24.75" customHeight="1" x14ac:dyDescent="0.25">
      <c r="A13" s="118" t="s">
        <v>12</v>
      </c>
      <c r="B13" s="119"/>
      <c r="C13" s="119"/>
      <c r="D13" s="119"/>
      <c r="E13" s="119"/>
      <c r="F13" s="120"/>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0" sqref="A10:XFD1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172</v>
      </c>
      <c r="B1" s="59" t="s">
        <v>173</v>
      </c>
      <c r="C1" s="59" t="s">
        <v>174</v>
      </c>
      <c r="D1" s="59" t="s">
        <v>175</v>
      </c>
      <c r="E1" s="59" t="s">
        <v>176</v>
      </c>
      <c r="F1" s="59" t="s">
        <v>177</v>
      </c>
    </row>
    <row r="2" spans="1:6" x14ac:dyDescent="0.25">
      <c r="A2" s="64" t="s">
        <v>184</v>
      </c>
      <c r="B2" s="61">
        <f t="shared" ref="B2:E2" si="0">0.85*2000000</f>
        <v>1700000</v>
      </c>
      <c r="C2" s="61">
        <f t="shared" si="0"/>
        <v>1700000</v>
      </c>
      <c r="D2" s="61">
        <f t="shared" si="0"/>
        <v>1700000</v>
      </c>
      <c r="E2" s="61">
        <f t="shared" si="0"/>
        <v>1700000</v>
      </c>
      <c r="F2" s="61">
        <f>0.85*2000000</f>
        <v>1700000</v>
      </c>
    </row>
    <row r="3" spans="1:6" x14ac:dyDescent="0.25">
      <c r="A3" s="25" t="s">
        <v>185</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186</v>
      </c>
      <c r="B5" s="26" t="s">
        <v>4</v>
      </c>
      <c r="C5" s="26" t="s">
        <v>4</v>
      </c>
      <c r="D5" s="26" t="s">
        <v>4</v>
      </c>
      <c r="E5" s="26" t="s">
        <v>4</v>
      </c>
      <c r="F5" s="26" t="s">
        <v>4</v>
      </c>
    </row>
    <row r="6" spans="1:6" x14ac:dyDescent="0.25">
      <c r="A6" s="27" t="s">
        <v>187</v>
      </c>
      <c r="B6" s="26" t="s">
        <v>4</v>
      </c>
      <c r="C6" s="26" t="s">
        <v>4</v>
      </c>
      <c r="D6" s="26" t="s">
        <v>4</v>
      </c>
      <c r="E6" s="26" t="s">
        <v>4</v>
      </c>
      <c r="F6" s="26" t="s">
        <v>4</v>
      </c>
    </row>
    <row r="7" spans="1:6" x14ac:dyDescent="0.25">
      <c r="A7" s="28" t="s">
        <v>188</v>
      </c>
      <c r="B7" s="26" t="s">
        <v>4</v>
      </c>
      <c r="C7" s="26" t="s">
        <v>4</v>
      </c>
      <c r="D7" s="26" t="s">
        <v>4</v>
      </c>
      <c r="E7" s="26" t="s">
        <v>4</v>
      </c>
      <c r="F7" s="26" t="s">
        <v>4</v>
      </c>
    </row>
    <row r="8" spans="1:6" x14ac:dyDescent="0.25">
      <c r="A8" s="29" t="s">
        <v>8</v>
      </c>
      <c r="B8" s="30">
        <f>B2</f>
        <v>1700000</v>
      </c>
      <c r="C8" s="30">
        <f t="shared" ref="C8:F8" si="1">C2</f>
        <v>1700000</v>
      </c>
      <c r="D8" s="30">
        <f t="shared" si="1"/>
        <v>1700000</v>
      </c>
      <c r="E8" s="30">
        <f t="shared" si="1"/>
        <v>1700000</v>
      </c>
      <c r="F8" s="30">
        <f t="shared" si="1"/>
        <v>1700000</v>
      </c>
    </row>
    <row r="9" spans="1:6" ht="27" customHeight="1" x14ac:dyDescent="0.25">
      <c r="A9" s="128" t="s">
        <v>189</v>
      </c>
      <c r="B9" s="128"/>
      <c r="C9" s="128"/>
      <c r="D9" s="128"/>
      <c r="E9" s="128"/>
      <c r="F9" s="128"/>
    </row>
    <row r="10" spans="1:6" ht="14.25" customHeight="1" x14ac:dyDescent="0.25">
      <c r="A10" s="128" t="s">
        <v>22</v>
      </c>
      <c r="B10" s="128"/>
      <c r="C10" s="128"/>
      <c r="D10" s="128"/>
      <c r="E10" s="128"/>
      <c r="F10" s="128"/>
    </row>
    <row r="11" spans="1:6" ht="15.75" customHeight="1" x14ac:dyDescent="0.25">
      <c r="A11" s="128" t="s">
        <v>190</v>
      </c>
      <c r="B11" s="128"/>
      <c r="C11" s="128"/>
      <c r="D11" s="128"/>
      <c r="E11" s="128"/>
      <c r="F11" s="128"/>
    </row>
    <row r="12" spans="1:6" x14ac:dyDescent="0.25">
      <c r="A12" s="128" t="s">
        <v>191</v>
      </c>
      <c r="B12" s="128"/>
      <c r="C12" s="128"/>
      <c r="D12" s="128"/>
      <c r="E12" s="128"/>
      <c r="F12" s="128"/>
    </row>
    <row r="13" spans="1:6" ht="14.25" customHeight="1" x14ac:dyDescent="0.25">
      <c r="A13" s="124" t="s">
        <v>43</v>
      </c>
      <c r="B13" s="125"/>
      <c r="C13" s="125"/>
      <c r="D13" s="125"/>
      <c r="E13" s="125"/>
      <c r="F13" s="126"/>
    </row>
    <row r="14" spans="1:6" ht="26.25" customHeight="1" x14ac:dyDescent="0.25">
      <c r="A14" s="127" t="s">
        <v>12</v>
      </c>
      <c r="B14" s="127"/>
      <c r="C14" s="127"/>
      <c r="D14" s="127"/>
      <c r="E14" s="127"/>
      <c r="F14" s="127"/>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0" sqref="A2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172</v>
      </c>
      <c r="B1" s="59" t="s">
        <v>173</v>
      </c>
      <c r="C1" s="59" t="s">
        <v>174</v>
      </c>
      <c r="D1" s="59" t="s">
        <v>175</v>
      </c>
      <c r="E1" s="59" t="s">
        <v>176</v>
      </c>
      <c r="F1" s="59" t="s">
        <v>177</v>
      </c>
    </row>
    <row r="2" spans="1:6" x14ac:dyDescent="0.25">
      <c r="A2" s="64" t="s">
        <v>192</v>
      </c>
      <c r="B2" s="61">
        <f t="shared" ref="B2:E2" si="0">0.85*37000000</f>
        <v>31450000</v>
      </c>
      <c r="C2" s="61">
        <f t="shared" si="0"/>
        <v>31450000</v>
      </c>
      <c r="D2" s="61">
        <f t="shared" si="0"/>
        <v>31450000</v>
      </c>
      <c r="E2" s="61">
        <f t="shared" si="0"/>
        <v>31450000</v>
      </c>
      <c r="F2" s="61">
        <f>0.85*37000000</f>
        <v>31450000</v>
      </c>
    </row>
    <row r="3" spans="1:6" x14ac:dyDescent="0.25">
      <c r="A3" s="25" t="s">
        <v>193</v>
      </c>
      <c r="B3" s="26" t="s">
        <v>4</v>
      </c>
      <c r="C3" s="26" t="s">
        <v>4</v>
      </c>
      <c r="D3" s="26" t="s">
        <v>4</v>
      </c>
      <c r="E3" s="26" t="s">
        <v>4</v>
      </c>
      <c r="F3" s="26" t="s">
        <v>4</v>
      </c>
    </row>
    <row r="4" spans="1:6" x14ac:dyDescent="0.25">
      <c r="A4" s="27" t="s">
        <v>194</v>
      </c>
      <c r="B4" s="26" t="s">
        <v>4</v>
      </c>
      <c r="C4" s="26" t="s">
        <v>4</v>
      </c>
      <c r="D4" s="26" t="s">
        <v>4</v>
      </c>
      <c r="E4" s="26" t="s">
        <v>4</v>
      </c>
      <c r="F4" s="26" t="s">
        <v>4</v>
      </c>
    </row>
    <row r="5" spans="1:6" x14ac:dyDescent="0.25">
      <c r="A5" s="27" t="s">
        <v>180</v>
      </c>
      <c r="B5" s="26" t="s">
        <v>4</v>
      </c>
      <c r="C5" s="26" t="s">
        <v>4</v>
      </c>
      <c r="D5" s="26" t="s">
        <v>4</v>
      </c>
      <c r="E5" s="26" t="s">
        <v>4</v>
      </c>
      <c r="F5" s="26" t="s">
        <v>4</v>
      </c>
    </row>
    <row r="6" spans="1:6" x14ac:dyDescent="0.25">
      <c r="A6" s="27" t="s">
        <v>195</v>
      </c>
      <c r="B6" s="26" t="s">
        <v>4</v>
      </c>
      <c r="C6" s="26" t="s">
        <v>4</v>
      </c>
      <c r="D6" s="26" t="s">
        <v>4</v>
      </c>
      <c r="E6" s="26" t="s">
        <v>4</v>
      </c>
      <c r="F6" s="26" t="s">
        <v>4</v>
      </c>
    </row>
    <row r="7" spans="1:6" x14ac:dyDescent="0.25">
      <c r="A7" s="28" t="s">
        <v>73</v>
      </c>
      <c r="B7" s="26" t="s">
        <v>4</v>
      </c>
      <c r="C7" s="26" t="s">
        <v>4</v>
      </c>
      <c r="D7" s="26" t="s">
        <v>4</v>
      </c>
      <c r="E7" s="26" t="s">
        <v>4</v>
      </c>
      <c r="F7" s="26" t="s">
        <v>4</v>
      </c>
    </row>
    <row r="8" spans="1:6" x14ac:dyDescent="0.25">
      <c r="A8" s="29" t="s">
        <v>8</v>
      </c>
      <c r="B8" s="30">
        <f>B2</f>
        <v>31450000</v>
      </c>
      <c r="C8" s="30">
        <f t="shared" ref="C8:F8" si="1">C2</f>
        <v>31450000</v>
      </c>
      <c r="D8" s="30">
        <f t="shared" si="1"/>
        <v>31450000</v>
      </c>
      <c r="E8" s="30">
        <f t="shared" si="1"/>
        <v>31450000</v>
      </c>
      <c r="F8" s="30">
        <f t="shared" si="1"/>
        <v>31450000</v>
      </c>
    </row>
    <row r="9" spans="1:6" ht="27" customHeight="1" x14ac:dyDescent="0.25">
      <c r="A9" s="128" t="s">
        <v>189</v>
      </c>
      <c r="B9" s="128"/>
      <c r="C9" s="128"/>
      <c r="D9" s="128"/>
      <c r="E9" s="128"/>
      <c r="F9" s="128"/>
    </row>
    <row r="10" spans="1:6" ht="14.25" customHeight="1" x14ac:dyDescent="0.25">
      <c r="A10" s="128" t="s">
        <v>22</v>
      </c>
      <c r="B10" s="128"/>
      <c r="C10" s="128"/>
      <c r="D10" s="128"/>
      <c r="E10" s="128"/>
      <c r="F10" s="128"/>
    </row>
    <row r="11" spans="1:6" ht="15.75" customHeight="1" x14ac:dyDescent="0.25">
      <c r="A11" s="128" t="s">
        <v>196</v>
      </c>
      <c r="B11" s="128"/>
      <c r="C11" s="128"/>
      <c r="D11" s="128"/>
      <c r="E11" s="128"/>
      <c r="F11" s="128"/>
    </row>
    <row r="12" spans="1:6" x14ac:dyDescent="0.25">
      <c r="A12" s="124" t="s">
        <v>11</v>
      </c>
      <c r="B12" s="125"/>
      <c r="C12" s="125"/>
      <c r="D12" s="125"/>
      <c r="E12" s="125"/>
      <c r="F12" s="126"/>
    </row>
    <row r="13" spans="1:6" ht="27.75" customHeight="1" x14ac:dyDescent="0.25">
      <c r="A13" s="127" t="s">
        <v>12</v>
      </c>
      <c r="B13" s="127"/>
      <c r="C13" s="127"/>
      <c r="D13" s="127"/>
      <c r="E13" s="127"/>
      <c r="F13" s="127"/>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65" t="s">
        <v>0</v>
      </c>
      <c r="B1" s="59" t="s">
        <v>173</v>
      </c>
      <c r="C1" s="59" t="s">
        <v>174</v>
      </c>
      <c r="D1" s="59" t="s">
        <v>175</v>
      </c>
      <c r="E1" s="59" t="s">
        <v>176</v>
      </c>
      <c r="F1" s="59" t="s">
        <v>177</v>
      </c>
    </row>
    <row r="2" spans="1:6" x14ac:dyDescent="0.25">
      <c r="A2" s="66" t="s">
        <v>55</v>
      </c>
      <c r="B2" s="78">
        <f>SUM(B3:B4)</f>
        <v>1831034.6887700001</v>
      </c>
      <c r="C2" s="78">
        <f>SUM(C3:C4)</f>
        <v>1787159.6</v>
      </c>
      <c r="D2" s="78">
        <f>SUM(D3:D4)</f>
        <v>1141660.3</v>
      </c>
      <c r="E2" s="78">
        <f>SUM(E3:E4)</f>
        <v>1484497.4</v>
      </c>
      <c r="F2" s="78">
        <f>SUM(F3:F4)</f>
        <v>1819403.3</v>
      </c>
    </row>
    <row r="3" spans="1:6" ht="15" customHeight="1" x14ac:dyDescent="0.25">
      <c r="A3" s="62" t="s">
        <v>197</v>
      </c>
      <c r="B3" s="79">
        <v>1163308.6973000001</v>
      </c>
      <c r="C3" s="79">
        <v>1151580</v>
      </c>
      <c r="D3" s="79">
        <v>911101.8</v>
      </c>
      <c r="E3" s="79">
        <v>989537.1</v>
      </c>
      <c r="F3" s="79">
        <v>1253147</v>
      </c>
    </row>
    <row r="4" spans="1:6" ht="15" customHeight="1" x14ac:dyDescent="0.25">
      <c r="A4" s="62" t="s">
        <v>198</v>
      </c>
      <c r="B4" s="79">
        <v>667725.99147000001</v>
      </c>
      <c r="C4" s="79">
        <v>635579.6</v>
      </c>
      <c r="D4" s="79">
        <v>230558.5</v>
      </c>
      <c r="E4" s="79">
        <v>494960.3</v>
      </c>
      <c r="F4" s="79">
        <v>566256.30000000005</v>
      </c>
    </row>
    <row r="5" spans="1:6" ht="15" customHeight="1" x14ac:dyDescent="0.25">
      <c r="A5" s="66" t="s">
        <v>2</v>
      </c>
      <c r="B5" s="78">
        <f>SUM(B6:B7)</f>
        <v>48993.22</v>
      </c>
      <c r="C5" s="78">
        <f>SUM(C6:C7)</f>
        <v>34152.870000000003</v>
      </c>
      <c r="D5" s="78">
        <f>SUM(D6:D7)</f>
        <v>36196</v>
      </c>
      <c r="E5" s="78">
        <f>SUM(E6:E7)</f>
        <v>50572.88</v>
      </c>
      <c r="F5" s="78">
        <f>SUM(F6:F7)</f>
        <v>80809.78</v>
      </c>
    </row>
    <row r="6" spans="1:6" ht="15" customHeight="1" x14ac:dyDescent="0.25">
      <c r="A6" s="62" t="s">
        <v>199</v>
      </c>
      <c r="B6" s="80" t="s">
        <v>200</v>
      </c>
      <c r="C6" s="80" t="s">
        <v>200</v>
      </c>
      <c r="D6" s="80" t="s">
        <v>200</v>
      </c>
      <c r="E6" s="80" t="s">
        <v>200</v>
      </c>
      <c r="F6" s="80" t="s">
        <v>200</v>
      </c>
    </row>
    <row r="7" spans="1:6" ht="15" customHeight="1" x14ac:dyDescent="0.25">
      <c r="A7" s="62" t="s">
        <v>198</v>
      </c>
      <c r="B7" s="79">
        <v>48993.22</v>
      </c>
      <c r="C7" s="79">
        <v>34152.870000000003</v>
      </c>
      <c r="D7" s="79">
        <v>36196</v>
      </c>
      <c r="E7" s="79">
        <v>50572.88</v>
      </c>
      <c r="F7" s="79">
        <v>80809.78</v>
      </c>
    </row>
    <row r="8" spans="1:6" ht="15" customHeight="1" x14ac:dyDescent="0.25">
      <c r="A8" s="66" t="s">
        <v>5</v>
      </c>
      <c r="B8" s="78">
        <f>SUM(B9:B10)</f>
        <v>522319.69999999995</v>
      </c>
      <c r="C8" s="78">
        <f>SUM(C9:C10)</f>
        <v>517601.3</v>
      </c>
      <c r="D8" s="78">
        <f>SUM(D9:D10)</f>
        <v>328601.30000000005</v>
      </c>
      <c r="E8" s="78">
        <f>SUM(E9:E10)</f>
        <v>365723.3</v>
      </c>
      <c r="F8" s="78">
        <f>SUM(F9:F10)</f>
        <v>382244.1</v>
      </c>
    </row>
    <row r="9" spans="1:6" ht="15" customHeight="1" x14ac:dyDescent="0.25">
      <c r="A9" s="62" t="s">
        <v>199</v>
      </c>
      <c r="B9" s="79">
        <v>250749.1</v>
      </c>
      <c r="C9" s="79">
        <v>261787.9</v>
      </c>
      <c r="D9" s="79">
        <v>204680.7</v>
      </c>
      <c r="E9" s="79">
        <v>180846.8</v>
      </c>
      <c r="F9" s="79">
        <v>197091.20000000001</v>
      </c>
    </row>
    <row r="10" spans="1:6" ht="15" customHeight="1" x14ac:dyDescent="0.25">
      <c r="A10" s="62" t="s">
        <v>198</v>
      </c>
      <c r="B10" s="79">
        <v>271570.59999999998</v>
      </c>
      <c r="C10" s="79">
        <v>255813.4</v>
      </c>
      <c r="D10" s="79">
        <v>123920.6</v>
      </c>
      <c r="E10" s="79">
        <v>184876.5</v>
      </c>
      <c r="F10" s="79">
        <v>185152.9</v>
      </c>
    </row>
    <row r="11" spans="1:6" ht="15" customHeight="1" x14ac:dyDescent="0.25">
      <c r="A11" s="60" t="s">
        <v>210</v>
      </c>
      <c r="B11" s="70" t="s">
        <v>4</v>
      </c>
      <c r="C11" s="70" t="s">
        <v>4</v>
      </c>
      <c r="D11" s="70" t="s">
        <v>4</v>
      </c>
      <c r="E11" s="70" t="s">
        <v>4</v>
      </c>
      <c r="F11" s="70" t="s">
        <v>4</v>
      </c>
    </row>
    <row r="12" spans="1:6" ht="15" customHeight="1" x14ac:dyDescent="0.25">
      <c r="A12" s="62" t="s">
        <v>199</v>
      </c>
      <c r="B12" s="71" t="s">
        <v>4</v>
      </c>
      <c r="C12" s="71" t="s">
        <v>4</v>
      </c>
      <c r="D12" s="71" t="s">
        <v>4</v>
      </c>
      <c r="E12" s="71" t="s">
        <v>4</v>
      </c>
      <c r="F12" s="71" t="s">
        <v>4</v>
      </c>
    </row>
    <row r="13" spans="1:6" ht="15" customHeight="1" x14ac:dyDescent="0.25">
      <c r="A13" s="62" t="s">
        <v>198</v>
      </c>
      <c r="B13" s="71" t="s">
        <v>4</v>
      </c>
      <c r="C13" s="71" t="s">
        <v>4</v>
      </c>
      <c r="D13" s="71" t="s">
        <v>4</v>
      </c>
      <c r="E13" s="71" t="s">
        <v>4</v>
      </c>
      <c r="F13" s="71" t="s">
        <v>4</v>
      </c>
    </row>
    <row r="14" spans="1:6" ht="15" customHeight="1" x14ac:dyDescent="0.25">
      <c r="A14" s="66" t="s">
        <v>6</v>
      </c>
      <c r="B14" s="78" t="s">
        <v>4</v>
      </c>
      <c r="C14" s="78" t="s">
        <v>4</v>
      </c>
      <c r="D14" s="78" t="s">
        <v>4</v>
      </c>
      <c r="E14" s="78" t="s">
        <v>4</v>
      </c>
      <c r="F14" s="78" t="s">
        <v>4</v>
      </c>
    </row>
    <row r="15" spans="1:6" ht="15" customHeight="1" x14ac:dyDescent="0.25">
      <c r="A15" s="62" t="s">
        <v>199</v>
      </c>
      <c r="B15" s="79" t="s">
        <v>4</v>
      </c>
      <c r="C15" s="79" t="s">
        <v>4</v>
      </c>
      <c r="D15" s="79" t="s">
        <v>4</v>
      </c>
      <c r="E15" s="79" t="s">
        <v>4</v>
      </c>
      <c r="F15" s="79" t="s">
        <v>4</v>
      </c>
    </row>
    <row r="16" spans="1:6" ht="15" customHeight="1" x14ac:dyDescent="0.25">
      <c r="A16" s="62" t="s">
        <v>198</v>
      </c>
      <c r="B16" s="79" t="s">
        <v>4</v>
      </c>
      <c r="C16" s="79" t="s">
        <v>4</v>
      </c>
      <c r="D16" s="79" t="s">
        <v>4</v>
      </c>
      <c r="E16" s="79" t="s">
        <v>4</v>
      </c>
      <c r="F16" s="79" t="s">
        <v>4</v>
      </c>
    </row>
    <row r="17" spans="1:6" ht="15" customHeight="1" x14ac:dyDescent="0.25">
      <c r="A17" s="66" t="s">
        <v>7</v>
      </c>
      <c r="B17" s="78" t="s">
        <v>4</v>
      </c>
      <c r="C17" s="78" t="s">
        <v>4</v>
      </c>
      <c r="D17" s="78" t="s">
        <v>4</v>
      </c>
      <c r="E17" s="78" t="s">
        <v>4</v>
      </c>
      <c r="F17" s="78" t="s">
        <v>4</v>
      </c>
    </row>
    <row r="18" spans="1:6" ht="16.5" customHeight="1" x14ac:dyDescent="0.25">
      <c r="A18" s="62" t="s">
        <v>199</v>
      </c>
      <c r="B18" s="79" t="s">
        <v>4</v>
      </c>
      <c r="C18" s="79" t="s">
        <v>4</v>
      </c>
      <c r="D18" s="79" t="s">
        <v>4</v>
      </c>
      <c r="E18" s="79" t="s">
        <v>4</v>
      </c>
      <c r="F18" s="79" t="s">
        <v>4</v>
      </c>
    </row>
    <row r="19" spans="1:6" ht="15.75" customHeight="1" x14ac:dyDescent="0.25">
      <c r="A19" s="62" t="s">
        <v>198</v>
      </c>
      <c r="B19" s="79" t="s">
        <v>4</v>
      </c>
      <c r="C19" s="79" t="s">
        <v>4</v>
      </c>
      <c r="D19" s="79" t="s">
        <v>4</v>
      </c>
      <c r="E19" s="79" t="s">
        <v>4</v>
      </c>
      <c r="F19" s="79" t="s">
        <v>4</v>
      </c>
    </row>
    <row r="20" spans="1:6" ht="15.95" customHeight="1" x14ac:dyDescent="0.25">
      <c r="A20" s="66" t="s">
        <v>8</v>
      </c>
      <c r="B20" s="78">
        <f t="shared" ref="B20:F20" si="0">SUM(B8,B5,B2)</f>
        <v>2402347.6087699998</v>
      </c>
      <c r="C20" s="78">
        <f t="shared" si="0"/>
        <v>2338913.77</v>
      </c>
      <c r="D20" s="78">
        <f t="shared" si="0"/>
        <v>1506457.6000000001</v>
      </c>
      <c r="E20" s="78">
        <f t="shared" si="0"/>
        <v>1900793.5799999998</v>
      </c>
      <c r="F20" s="78">
        <f t="shared" si="0"/>
        <v>2282457.1800000002</v>
      </c>
    </row>
    <row r="21" spans="1:6" ht="15.95" customHeight="1" x14ac:dyDescent="0.25">
      <c r="A21" s="96"/>
      <c r="B21" s="97"/>
      <c r="C21" s="97"/>
      <c r="D21" s="97"/>
      <c r="E21" s="97"/>
      <c r="F21" s="98"/>
    </row>
    <row r="22" spans="1:6" ht="66.75" customHeight="1" x14ac:dyDescent="0.25">
      <c r="A22" s="95" t="s">
        <v>213</v>
      </c>
      <c r="B22" s="95"/>
      <c r="C22" s="95"/>
      <c r="D22" s="95"/>
      <c r="E22" s="95"/>
      <c r="F22" s="95"/>
    </row>
    <row r="23" spans="1:6" ht="15.95" customHeight="1" x14ac:dyDescent="0.25">
      <c r="A23" s="95" t="s">
        <v>13</v>
      </c>
      <c r="B23" s="95"/>
      <c r="C23" s="95"/>
      <c r="D23" s="95"/>
      <c r="E23" s="95"/>
      <c r="F23" s="95"/>
    </row>
    <row r="24" spans="1:6" ht="15" customHeight="1" x14ac:dyDescent="0.25">
      <c r="A24" s="95" t="s">
        <v>10</v>
      </c>
      <c r="B24" s="95"/>
      <c r="C24" s="95"/>
      <c r="D24" s="95"/>
      <c r="E24" s="95"/>
      <c r="F24" s="95"/>
    </row>
    <row r="25" spans="1:6" ht="15" customHeight="1" x14ac:dyDescent="0.25">
      <c r="A25" s="95" t="s">
        <v>11</v>
      </c>
      <c r="B25" s="95"/>
      <c r="C25" s="95"/>
      <c r="D25" s="95"/>
      <c r="E25" s="95"/>
      <c r="F25" s="95"/>
    </row>
    <row r="26" spans="1:6" ht="29.25" customHeight="1" x14ac:dyDescent="0.25">
      <c r="A26" s="81" t="s">
        <v>12</v>
      </c>
      <c r="B26" s="82"/>
      <c r="C26" s="82"/>
      <c r="D26" s="82"/>
      <c r="E26" s="82"/>
      <c r="F26" s="83"/>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65" t="s">
        <v>0</v>
      </c>
      <c r="B1" s="59" t="s">
        <v>173</v>
      </c>
      <c r="C1" s="59" t="s">
        <v>174</v>
      </c>
      <c r="D1" s="59" t="s">
        <v>175</v>
      </c>
      <c r="E1" s="59" t="s">
        <v>176</v>
      </c>
      <c r="F1" s="59" t="s">
        <v>177</v>
      </c>
    </row>
    <row r="2" spans="1:6" x14ac:dyDescent="0.25">
      <c r="A2" s="66" t="s">
        <v>55</v>
      </c>
      <c r="B2" s="78">
        <f>SUM(B3:B4)</f>
        <v>3662069</v>
      </c>
      <c r="C2" s="78">
        <f>SUM(C3:C4)</f>
        <v>3574320</v>
      </c>
      <c r="D2" s="78">
        <f>SUM(D3:D4)</f>
        <v>2283320.4</v>
      </c>
      <c r="E2" s="78">
        <f>SUM(E3:E4)</f>
        <v>2968995</v>
      </c>
      <c r="F2" s="78">
        <f>SUM(F3:F4)</f>
        <v>3638807</v>
      </c>
    </row>
    <row r="3" spans="1:6" ht="15" customHeight="1" x14ac:dyDescent="0.25">
      <c r="A3" s="62" t="s">
        <v>207</v>
      </c>
      <c r="B3" s="79">
        <v>1642173</v>
      </c>
      <c r="C3" s="79">
        <v>1616199</v>
      </c>
      <c r="D3" s="79">
        <v>970202.4</v>
      </c>
      <c r="E3" s="79">
        <v>1270391</v>
      </c>
      <c r="F3" s="79">
        <v>1437794</v>
      </c>
    </row>
    <row r="4" spans="1:6" ht="15" customHeight="1" x14ac:dyDescent="0.25">
      <c r="A4" s="62" t="s">
        <v>145</v>
      </c>
      <c r="B4" s="79">
        <v>2019896</v>
      </c>
      <c r="C4" s="79">
        <v>1958121</v>
      </c>
      <c r="D4" s="79">
        <v>1313118</v>
      </c>
      <c r="E4" s="79">
        <v>1698604</v>
      </c>
      <c r="F4" s="79">
        <v>2201013</v>
      </c>
    </row>
    <row r="5" spans="1:6" ht="15" customHeight="1" x14ac:dyDescent="0.25">
      <c r="A5" s="60" t="s">
        <v>2</v>
      </c>
      <c r="B5" s="78">
        <f>SUM(B6:B7)</f>
        <v>97986.45</v>
      </c>
      <c r="C5" s="78">
        <f>SUM(C6:C7)</f>
        <v>68305.73</v>
      </c>
      <c r="D5" s="78">
        <f>SUM(D6:D7)</f>
        <v>72392</v>
      </c>
      <c r="E5" s="78">
        <f>SUM(E6:E7)</f>
        <v>101145.76</v>
      </c>
      <c r="F5" s="78">
        <f>SUM(F6:F7)</f>
        <v>161619.54999999999</v>
      </c>
    </row>
    <row r="6" spans="1:6" ht="15" customHeight="1" x14ac:dyDescent="0.25">
      <c r="A6" s="62" t="s">
        <v>208</v>
      </c>
      <c r="B6" s="79">
        <v>72172.11</v>
      </c>
      <c r="C6" s="79">
        <v>57075</v>
      </c>
      <c r="D6" s="79">
        <v>44319.85</v>
      </c>
      <c r="E6" s="79">
        <v>78995.39</v>
      </c>
      <c r="F6" s="79">
        <v>112607.5</v>
      </c>
    </row>
    <row r="7" spans="1:6" ht="15" customHeight="1" x14ac:dyDescent="0.25">
      <c r="A7" s="62" t="s">
        <v>145</v>
      </c>
      <c r="B7" s="79">
        <v>25814.34</v>
      </c>
      <c r="C7" s="79">
        <v>11230.73</v>
      </c>
      <c r="D7" s="79">
        <v>28072.15</v>
      </c>
      <c r="E7" s="79">
        <v>22150.37</v>
      </c>
      <c r="F7" s="79">
        <v>49012.05</v>
      </c>
    </row>
    <row r="8" spans="1:6" ht="15" customHeight="1" x14ac:dyDescent="0.25">
      <c r="A8" s="60" t="s">
        <v>5</v>
      </c>
      <c r="B8" s="78">
        <f>SUM(B9:B10)</f>
        <v>1044639.3</v>
      </c>
      <c r="C8" s="78">
        <f>SUM(C9:C10)</f>
        <v>1035202.7</v>
      </c>
      <c r="D8" s="78">
        <f>SUM(D9:D10)</f>
        <v>657202.69999999995</v>
      </c>
      <c r="E8" s="78">
        <f>SUM(E9:E10)</f>
        <v>731446.60000000009</v>
      </c>
      <c r="F8" s="78">
        <f>SUM(F9:F10)</f>
        <v>764488.2</v>
      </c>
    </row>
    <row r="9" spans="1:6" ht="15" customHeight="1" x14ac:dyDescent="0.25">
      <c r="A9" s="62" t="s">
        <v>208</v>
      </c>
      <c r="B9" s="79">
        <v>647369.80000000005</v>
      </c>
      <c r="C9" s="79">
        <v>644536.9</v>
      </c>
      <c r="D9" s="79">
        <v>409613.4</v>
      </c>
      <c r="E9" s="79">
        <v>452461.9</v>
      </c>
      <c r="F9" s="79">
        <v>485298</v>
      </c>
    </row>
    <row r="10" spans="1:6" ht="15" customHeight="1" x14ac:dyDescent="0.25">
      <c r="A10" s="62" t="s">
        <v>145</v>
      </c>
      <c r="B10" s="79">
        <v>397269.5</v>
      </c>
      <c r="C10" s="79">
        <v>390665.8</v>
      </c>
      <c r="D10" s="79">
        <v>247589.3</v>
      </c>
      <c r="E10" s="79">
        <v>278984.7</v>
      </c>
      <c r="F10" s="79">
        <v>279190.2</v>
      </c>
    </row>
    <row r="11" spans="1:6" ht="15" customHeight="1" x14ac:dyDescent="0.25">
      <c r="A11" s="60" t="s">
        <v>210</v>
      </c>
      <c r="B11" s="70" t="s">
        <v>4</v>
      </c>
      <c r="C11" s="70" t="s">
        <v>4</v>
      </c>
      <c r="D11" s="70" t="s">
        <v>4</v>
      </c>
      <c r="E11" s="70" t="s">
        <v>4</v>
      </c>
      <c r="F11" s="70" t="s">
        <v>4</v>
      </c>
    </row>
    <row r="12" spans="1:6" ht="15" customHeight="1" x14ac:dyDescent="0.25">
      <c r="A12" s="62" t="s">
        <v>208</v>
      </c>
      <c r="B12" s="71" t="s">
        <v>4</v>
      </c>
      <c r="C12" s="71" t="s">
        <v>4</v>
      </c>
      <c r="D12" s="71" t="s">
        <v>4</v>
      </c>
      <c r="E12" s="71" t="s">
        <v>4</v>
      </c>
      <c r="F12" s="71" t="s">
        <v>4</v>
      </c>
    </row>
    <row r="13" spans="1:6" ht="15" customHeight="1" x14ac:dyDescent="0.25">
      <c r="A13" s="62" t="s">
        <v>145</v>
      </c>
      <c r="B13" s="71" t="s">
        <v>4</v>
      </c>
      <c r="C13" s="71" t="s">
        <v>4</v>
      </c>
      <c r="D13" s="71" t="s">
        <v>4</v>
      </c>
      <c r="E13" s="71" t="s">
        <v>4</v>
      </c>
      <c r="F13" s="71" t="s">
        <v>4</v>
      </c>
    </row>
    <row r="14" spans="1:6" ht="15" customHeight="1" x14ac:dyDescent="0.25">
      <c r="A14" s="60" t="s">
        <v>6</v>
      </c>
      <c r="B14" s="70" t="s">
        <v>4</v>
      </c>
      <c r="C14" s="70" t="s">
        <v>4</v>
      </c>
      <c r="D14" s="70" t="s">
        <v>4</v>
      </c>
      <c r="E14" s="70" t="s">
        <v>4</v>
      </c>
      <c r="F14" s="70" t="s">
        <v>4</v>
      </c>
    </row>
    <row r="15" spans="1:6" ht="15" customHeight="1" x14ac:dyDescent="0.25">
      <c r="A15" s="62" t="s">
        <v>208</v>
      </c>
      <c r="B15" s="71" t="s">
        <v>4</v>
      </c>
      <c r="C15" s="71" t="s">
        <v>4</v>
      </c>
      <c r="D15" s="71" t="s">
        <v>4</v>
      </c>
      <c r="E15" s="71" t="s">
        <v>4</v>
      </c>
      <c r="F15" s="71" t="s">
        <v>4</v>
      </c>
    </row>
    <row r="16" spans="1:6" ht="15" customHeight="1" x14ac:dyDescent="0.25">
      <c r="A16" s="62" t="s">
        <v>145</v>
      </c>
      <c r="B16" s="71" t="s">
        <v>4</v>
      </c>
      <c r="C16" s="71" t="s">
        <v>4</v>
      </c>
      <c r="D16" s="71" t="s">
        <v>4</v>
      </c>
      <c r="E16" s="71" t="s">
        <v>4</v>
      </c>
      <c r="F16" s="71" t="s">
        <v>4</v>
      </c>
    </row>
    <row r="17" spans="1:6" ht="15" customHeight="1" x14ac:dyDescent="0.25">
      <c r="A17" s="60" t="s">
        <v>7</v>
      </c>
      <c r="B17" s="78" t="s">
        <v>4</v>
      </c>
      <c r="C17" s="78" t="s">
        <v>4</v>
      </c>
      <c r="D17" s="78" t="s">
        <v>4</v>
      </c>
      <c r="E17" s="78" t="s">
        <v>4</v>
      </c>
      <c r="F17" s="78" t="s">
        <v>4</v>
      </c>
    </row>
    <row r="18" spans="1:6" ht="15" customHeight="1" x14ac:dyDescent="0.25">
      <c r="A18" s="62" t="s">
        <v>208</v>
      </c>
      <c r="B18" s="79" t="s">
        <v>4</v>
      </c>
      <c r="C18" s="79" t="s">
        <v>4</v>
      </c>
      <c r="D18" s="79" t="s">
        <v>4</v>
      </c>
      <c r="E18" s="79" t="s">
        <v>4</v>
      </c>
      <c r="F18" s="79" t="s">
        <v>4</v>
      </c>
    </row>
    <row r="19" spans="1:6" ht="15" customHeight="1" x14ac:dyDescent="0.25">
      <c r="A19" s="62" t="s">
        <v>145</v>
      </c>
      <c r="B19" s="79" t="s">
        <v>4</v>
      </c>
      <c r="C19" s="79" t="s">
        <v>4</v>
      </c>
      <c r="D19" s="79" t="s">
        <v>4</v>
      </c>
      <c r="E19" s="79" t="s">
        <v>4</v>
      </c>
      <c r="F19" s="79" t="s">
        <v>4</v>
      </c>
    </row>
    <row r="20" spans="1:6" ht="15" customHeight="1" x14ac:dyDescent="0.25">
      <c r="A20" s="60" t="s">
        <v>8</v>
      </c>
      <c r="B20" s="78">
        <f>SUM(B8,B5,B2)</f>
        <v>4804694.75</v>
      </c>
      <c r="C20" s="78">
        <f>SUM(C8,C5,C2)</f>
        <v>4677828.43</v>
      </c>
      <c r="D20" s="78">
        <f>SUM(D8,D5,D2)</f>
        <v>3012915.0999999996</v>
      </c>
      <c r="E20" s="78">
        <f>SUM(E8,E5,E2)</f>
        <v>3801587.3600000003</v>
      </c>
      <c r="F20" s="78">
        <f>SUM(F8,F5,F2)</f>
        <v>4564914.75</v>
      </c>
    </row>
    <row r="21" spans="1:6" ht="15" customHeight="1" x14ac:dyDescent="0.25">
      <c r="A21" s="88"/>
      <c r="B21" s="89"/>
      <c r="C21" s="89"/>
      <c r="D21" s="89"/>
      <c r="E21" s="89"/>
      <c r="F21" s="90"/>
    </row>
    <row r="22" spans="1:6" ht="105.75" customHeight="1" x14ac:dyDescent="0.25">
      <c r="A22" s="95" t="s">
        <v>214</v>
      </c>
      <c r="B22" s="95"/>
      <c r="C22" s="95"/>
      <c r="D22" s="95"/>
      <c r="E22" s="95"/>
      <c r="F22" s="95"/>
    </row>
    <row r="23" spans="1:6" ht="15" customHeight="1" x14ac:dyDescent="0.25">
      <c r="A23" s="95" t="s">
        <v>13</v>
      </c>
      <c r="B23" s="95"/>
      <c r="C23" s="95"/>
      <c r="D23" s="95"/>
      <c r="E23" s="95"/>
      <c r="F23" s="95"/>
    </row>
    <row r="24" spans="1:6" ht="14.25" customHeight="1" x14ac:dyDescent="0.25">
      <c r="A24" s="95" t="s">
        <v>14</v>
      </c>
      <c r="B24" s="95"/>
      <c r="C24" s="95"/>
      <c r="D24" s="95"/>
      <c r="E24" s="95"/>
      <c r="F24" s="95"/>
    </row>
    <row r="25" spans="1:6" ht="15.75" customHeight="1" x14ac:dyDescent="0.25">
      <c r="A25" s="95" t="s">
        <v>11</v>
      </c>
      <c r="B25" s="95"/>
      <c r="C25" s="95"/>
      <c r="D25" s="95"/>
      <c r="E25" s="95"/>
      <c r="F25" s="95"/>
    </row>
    <row r="26" spans="1:6" ht="27" customHeight="1" x14ac:dyDescent="0.25">
      <c r="A26" s="81" t="s">
        <v>12</v>
      </c>
      <c r="B26" s="82"/>
      <c r="C26" s="82"/>
      <c r="D26" s="82"/>
      <c r="E26" s="82"/>
      <c r="F26" s="83"/>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0" sqref="B20"/>
    </sheetView>
  </sheetViews>
  <sheetFormatPr defaultRowHeight="15" x14ac:dyDescent="0.25"/>
  <cols>
    <col min="1" max="1" width="24.7109375" customWidth="1"/>
    <col min="2" max="4" width="14.7109375" customWidth="1"/>
  </cols>
  <sheetData>
    <row r="1" spans="1:4" x14ac:dyDescent="0.25">
      <c r="A1" s="24" t="s">
        <v>66</v>
      </c>
      <c r="B1" s="24" t="s">
        <v>67</v>
      </c>
      <c r="C1" s="24" t="s">
        <v>1</v>
      </c>
      <c r="D1" s="24" t="s">
        <v>8</v>
      </c>
    </row>
    <row r="2" spans="1:4" x14ac:dyDescent="0.25">
      <c r="A2" s="25" t="s">
        <v>68</v>
      </c>
      <c r="B2" s="26">
        <v>115048673</v>
      </c>
      <c r="C2" s="26">
        <v>67825401</v>
      </c>
      <c r="D2" s="26">
        <f t="shared" ref="D2:D6" si="0">SUM(B2:C2)</f>
        <v>182874074</v>
      </c>
    </row>
    <row r="3" spans="1:4" x14ac:dyDescent="0.25">
      <c r="A3" s="27" t="s">
        <v>15</v>
      </c>
      <c r="B3" s="26">
        <v>49251337</v>
      </c>
      <c r="C3" s="26">
        <v>5982067</v>
      </c>
      <c r="D3" s="26">
        <f t="shared" si="0"/>
        <v>55233404</v>
      </c>
    </row>
    <row r="4" spans="1:4" x14ac:dyDescent="0.25">
      <c r="A4" s="27" t="s">
        <v>18</v>
      </c>
      <c r="B4" s="26">
        <v>26694348</v>
      </c>
      <c r="C4" s="26">
        <v>6987178</v>
      </c>
      <c r="D4" s="26">
        <f t="shared" si="0"/>
        <v>33681526</v>
      </c>
    </row>
    <row r="5" spans="1:4" x14ac:dyDescent="0.25">
      <c r="A5" s="27" t="s">
        <v>21</v>
      </c>
      <c r="B5" s="26">
        <v>0</v>
      </c>
      <c r="C5" s="26">
        <v>17762238</v>
      </c>
      <c r="D5" s="26">
        <f t="shared" si="0"/>
        <v>17762238</v>
      </c>
    </row>
    <row r="6" spans="1:4" x14ac:dyDescent="0.25">
      <c r="A6" s="28" t="s">
        <v>69</v>
      </c>
      <c r="B6" s="26">
        <v>5622185</v>
      </c>
      <c r="C6" s="26">
        <v>24917491</v>
      </c>
      <c r="D6" s="26">
        <f t="shared" si="0"/>
        <v>30539676</v>
      </c>
    </row>
    <row r="7" spans="1:4" x14ac:dyDescent="0.25">
      <c r="A7" s="29" t="s">
        <v>8</v>
      </c>
      <c r="B7" s="30">
        <f>SUM(B2:B6)</f>
        <v>196616543</v>
      </c>
      <c r="C7" s="30">
        <f>SUM(C2:C6)</f>
        <v>123474375</v>
      </c>
      <c r="D7" s="30">
        <f>SUM(B7:C7)</f>
        <v>320090918</v>
      </c>
    </row>
    <row r="8" spans="1:4" ht="34.5" customHeight="1" x14ac:dyDescent="0.25">
      <c r="A8" s="99" t="s">
        <v>70</v>
      </c>
      <c r="B8" s="99"/>
      <c r="C8" s="99"/>
      <c r="D8" s="99"/>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7" t="s">
        <v>32</v>
      </c>
      <c r="B2" s="32">
        <v>623624</v>
      </c>
      <c r="C2" s="32">
        <v>1765904</v>
      </c>
      <c r="D2" s="32">
        <v>1851618</v>
      </c>
      <c r="E2" s="32">
        <v>8227401</v>
      </c>
      <c r="F2" s="32">
        <v>291787</v>
      </c>
      <c r="G2" s="32">
        <v>111872</v>
      </c>
      <c r="H2" s="32">
        <f>I2-SUM(B2:G2)</f>
        <v>168554</v>
      </c>
      <c r="I2" s="32">
        <v>13040760</v>
      </c>
    </row>
    <row r="3" spans="1:9" x14ac:dyDescent="0.25">
      <c r="A3" s="25" t="s">
        <v>68</v>
      </c>
      <c r="B3" s="32">
        <v>63818919</v>
      </c>
      <c r="C3" s="32">
        <v>11907080</v>
      </c>
      <c r="D3" s="32">
        <v>16880381</v>
      </c>
      <c r="E3" s="32">
        <v>72457941</v>
      </c>
      <c r="F3" s="32">
        <v>3868166</v>
      </c>
      <c r="G3" s="32">
        <v>3819726</v>
      </c>
      <c r="H3" s="32">
        <f t="shared" ref="H3:H7" si="0">I3-SUM(B3:G3)</f>
        <v>10121861</v>
      </c>
      <c r="I3" s="32">
        <v>182874074</v>
      </c>
    </row>
    <row r="4" spans="1:9" x14ac:dyDescent="0.25">
      <c r="A4" s="27" t="s">
        <v>15</v>
      </c>
      <c r="B4" s="32">
        <v>25272551</v>
      </c>
      <c r="C4" s="32">
        <v>9074365</v>
      </c>
      <c r="D4" s="32">
        <v>28466</v>
      </c>
      <c r="E4" s="32">
        <v>16994395</v>
      </c>
      <c r="F4" s="32">
        <v>170590</v>
      </c>
      <c r="G4" s="32">
        <v>52950</v>
      </c>
      <c r="H4" s="32">
        <f t="shared" si="0"/>
        <v>3640087</v>
      </c>
      <c r="I4" s="32">
        <v>55233404</v>
      </c>
    </row>
    <row r="5" spans="1:9" x14ac:dyDescent="0.25">
      <c r="A5" s="27" t="s">
        <v>18</v>
      </c>
      <c r="B5" s="32">
        <v>20503657</v>
      </c>
      <c r="C5" s="32">
        <v>5582777</v>
      </c>
      <c r="D5" s="32">
        <v>108968</v>
      </c>
      <c r="E5" s="32">
        <v>5579888</v>
      </c>
      <c r="F5" s="32">
        <v>826652</v>
      </c>
      <c r="G5" s="32">
        <v>453076</v>
      </c>
      <c r="H5" s="32">
        <f t="shared" si="0"/>
        <v>626508</v>
      </c>
      <c r="I5" s="32">
        <v>33681526</v>
      </c>
    </row>
    <row r="6" spans="1:9" x14ac:dyDescent="0.25">
      <c r="A6" s="27" t="s">
        <v>21</v>
      </c>
      <c r="B6" s="32">
        <v>7195274</v>
      </c>
      <c r="C6" s="32">
        <v>1038157</v>
      </c>
      <c r="D6" s="32">
        <v>2372692</v>
      </c>
      <c r="E6" s="32">
        <v>6655473</v>
      </c>
      <c r="F6" s="32">
        <v>277316</v>
      </c>
      <c r="G6" s="32">
        <v>10715</v>
      </c>
      <c r="H6" s="32">
        <f t="shared" si="0"/>
        <v>212611</v>
      </c>
      <c r="I6" s="32">
        <v>17762238</v>
      </c>
    </row>
    <row r="7" spans="1:9" x14ac:dyDescent="0.25">
      <c r="A7" s="28" t="s">
        <v>69</v>
      </c>
      <c r="B7" s="32">
        <v>5320472</v>
      </c>
      <c r="C7" s="32">
        <v>893535</v>
      </c>
      <c r="D7" s="32">
        <v>305798</v>
      </c>
      <c r="E7" s="32">
        <v>10544579</v>
      </c>
      <c r="F7" s="32">
        <v>167833</v>
      </c>
      <c r="G7" s="32">
        <v>33909</v>
      </c>
      <c r="H7" s="32">
        <f t="shared" si="0"/>
        <v>232790</v>
      </c>
      <c r="I7" s="32">
        <v>17498916</v>
      </c>
    </row>
    <row r="8" spans="1:9" x14ac:dyDescent="0.25">
      <c r="A8" s="33" t="s">
        <v>8</v>
      </c>
      <c r="B8" s="34">
        <f>SUM(B2:B7)</f>
        <v>122734497</v>
      </c>
      <c r="C8" s="34">
        <f t="shared" ref="C8:H8" si="1">SUM(C2:C7)</f>
        <v>30261818</v>
      </c>
      <c r="D8" s="34">
        <f t="shared" si="1"/>
        <v>21547923</v>
      </c>
      <c r="E8" s="34">
        <f t="shared" si="1"/>
        <v>120459677</v>
      </c>
      <c r="F8" s="34">
        <f t="shared" si="1"/>
        <v>5602344</v>
      </c>
      <c r="G8" s="34">
        <f t="shared" si="1"/>
        <v>4482248</v>
      </c>
      <c r="H8" s="34">
        <f t="shared" si="1"/>
        <v>15002411</v>
      </c>
      <c r="I8" s="34">
        <f>SUM(I2:I7)</f>
        <v>320090918</v>
      </c>
    </row>
    <row r="9" spans="1:9" ht="19.5" customHeight="1" x14ac:dyDescent="0.25">
      <c r="A9" s="100" t="s">
        <v>74</v>
      </c>
      <c r="B9" s="100"/>
      <c r="C9" s="100"/>
      <c r="D9" s="100"/>
      <c r="E9" s="100"/>
      <c r="F9" s="100"/>
      <c r="G9" s="100"/>
      <c r="H9" s="100"/>
      <c r="I9" s="100"/>
    </row>
    <row r="10" spans="1:9" ht="39.75" customHeight="1" x14ac:dyDescent="0.25"/>
    <row r="11" spans="1:9" ht="15" customHeight="1" x14ac:dyDescent="0.25"/>
    <row r="12" spans="1:9" ht="15" customHeight="1" x14ac:dyDescent="0.25"/>
    <row r="13" spans="1:9" ht="23.25" customHeight="1" x14ac:dyDescent="0.25"/>
    <row r="14"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EOnur</cp:lastModifiedBy>
  <dcterms:created xsi:type="dcterms:W3CDTF">2013-07-24T13:54:34Z</dcterms:created>
  <dcterms:modified xsi:type="dcterms:W3CDTF">2013-11-25T15:19:33Z</dcterms:modified>
</cp:coreProperties>
</file>